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2 ЦОВ\10 Службові записки\7 ЖУРНАЛІСТИ\Розчистка трас №2 2021\"/>
    </mc:Choice>
  </mc:AlternateContent>
  <bookViews>
    <workbookView xWindow="-120" yWindow="60" windowWidth="19440" windowHeight="15420" tabRatio="601" firstSheet="3" activeTab="5"/>
  </bookViews>
  <sheets>
    <sheet name="Січень" sheetId="6" r:id="rId1"/>
    <sheet name="Лютий" sheetId="5" r:id="rId2"/>
    <sheet name="Березень Ікв" sheetId="2" r:id="rId3"/>
    <sheet name="Квітень" sheetId="7" r:id="rId4"/>
    <sheet name="Травень" sheetId="8" r:id="rId5"/>
    <sheet name="Червень" sheetId="4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9" i="4" l="1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5" i="4"/>
  <c r="O36" i="4"/>
  <c r="O8" i="4"/>
  <c r="O89" i="2"/>
  <c r="Z110" i="8" l="1"/>
  <c r="Y110" i="8"/>
  <c r="X110" i="8"/>
  <c r="Q110" i="8"/>
  <c r="P110" i="8"/>
  <c r="O110" i="8"/>
  <c r="N110" i="8"/>
  <c r="M110" i="8"/>
  <c r="L110" i="8"/>
  <c r="Z109" i="8"/>
  <c r="Y109" i="8"/>
  <c r="X109" i="8"/>
  <c r="Q109" i="8"/>
  <c r="P109" i="8"/>
  <c r="O109" i="8"/>
  <c r="N109" i="8"/>
  <c r="M109" i="8"/>
  <c r="L109" i="8"/>
  <c r="Z108" i="8"/>
  <c r="Y108" i="8"/>
  <c r="X108" i="8"/>
  <c r="Q108" i="8"/>
  <c r="P108" i="8"/>
  <c r="O108" i="8"/>
  <c r="N108" i="8"/>
  <c r="M108" i="8"/>
  <c r="L108" i="8"/>
  <c r="Z106" i="8"/>
  <c r="Y106" i="8"/>
  <c r="X106" i="8"/>
  <c r="Q106" i="8"/>
  <c r="P106" i="8"/>
  <c r="O106" i="8"/>
  <c r="N106" i="8"/>
  <c r="M106" i="8"/>
  <c r="L106" i="8"/>
  <c r="Z105" i="8"/>
  <c r="Y105" i="8"/>
  <c r="X105" i="8"/>
  <c r="Q105" i="8"/>
  <c r="P105" i="8"/>
  <c r="O105" i="8"/>
  <c r="N105" i="8"/>
  <c r="M105" i="8"/>
  <c r="L105" i="8"/>
  <c r="Z104" i="8"/>
  <c r="Y104" i="8"/>
  <c r="X104" i="8"/>
  <c r="Q104" i="8"/>
  <c r="P104" i="8"/>
  <c r="O104" i="8"/>
  <c r="N104" i="8"/>
  <c r="M104" i="8"/>
  <c r="L104" i="8"/>
  <c r="Z103" i="8"/>
  <c r="Y103" i="8"/>
  <c r="X103" i="8"/>
  <c r="Q103" i="8"/>
  <c r="P103" i="8"/>
  <c r="O103" i="8"/>
  <c r="N103" i="8"/>
  <c r="M103" i="8"/>
  <c r="L103" i="8"/>
  <c r="Z102" i="8"/>
  <c r="Y102" i="8"/>
  <c r="X102" i="8"/>
  <c r="Q102" i="8"/>
  <c r="P102" i="8"/>
  <c r="O102" i="8"/>
  <c r="N102" i="8"/>
  <c r="M102" i="8"/>
  <c r="L102" i="8"/>
  <c r="Z101" i="8"/>
  <c r="Y101" i="8"/>
  <c r="X101" i="8"/>
  <c r="Q101" i="8"/>
  <c r="P101" i="8"/>
  <c r="O101" i="8"/>
  <c r="N101" i="8"/>
  <c r="M101" i="8"/>
  <c r="L101" i="8"/>
  <c r="Z100" i="8"/>
  <c r="Y100" i="8"/>
  <c r="X100" i="8"/>
  <c r="Q100" i="8"/>
  <c r="P100" i="8"/>
  <c r="O100" i="8"/>
  <c r="N100" i="8"/>
  <c r="M100" i="8"/>
  <c r="L100" i="8"/>
  <c r="Z99" i="8"/>
  <c r="Y99" i="8"/>
  <c r="X99" i="8"/>
  <c r="Q99" i="8"/>
  <c r="P99" i="8"/>
  <c r="O99" i="8"/>
  <c r="N99" i="8"/>
  <c r="M99" i="8"/>
  <c r="L99" i="8"/>
  <c r="Z98" i="8"/>
  <c r="Y98" i="8"/>
  <c r="X98" i="8"/>
  <c r="Q98" i="8"/>
  <c r="P98" i="8"/>
  <c r="O98" i="8"/>
  <c r="N98" i="8"/>
  <c r="M98" i="8"/>
  <c r="L98" i="8"/>
  <c r="Z97" i="8"/>
  <c r="Y97" i="8"/>
  <c r="X97" i="8"/>
  <c r="Q97" i="8"/>
  <c r="P97" i="8"/>
  <c r="O97" i="8"/>
  <c r="N97" i="8"/>
  <c r="M97" i="8"/>
  <c r="L97" i="8"/>
  <c r="Z96" i="8"/>
  <c r="Y96" i="8"/>
  <c r="X96" i="8"/>
  <c r="Q96" i="8"/>
  <c r="P96" i="8"/>
  <c r="O96" i="8"/>
  <c r="N96" i="8"/>
  <c r="M96" i="8"/>
  <c r="L96" i="8"/>
  <c r="Z95" i="8"/>
  <c r="Y95" i="8"/>
  <c r="X95" i="8"/>
  <c r="Q95" i="8"/>
  <c r="P95" i="8"/>
  <c r="O95" i="8"/>
  <c r="N95" i="8"/>
  <c r="M95" i="8"/>
  <c r="L95" i="8"/>
  <c r="Z94" i="8"/>
  <c r="Y94" i="8"/>
  <c r="X94" i="8"/>
  <c r="Q94" i="8"/>
  <c r="P94" i="8"/>
  <c r="O94" i="8"/>
  <c r="N94" i="8"/>
  <c r="M94" i="8"/>
  <c r="L94" i="8"/>
  <c r="Z93" i="8"/>
  <c r="Y93" i="8"/>
  <c r="X93" i="8"/>
  <c r="Q93" i="8"/>
  <c r="P93" i="8"/>
  <c r="O93" i="8"/>
  <c r="N93" i="8"/>
  <c r="M93" i="8"/>
  <c r="L93" i="8"/>
  <c r="Z92" i="8"/>
  <c r="Y92" i="8"/>
  <c r="X92" i="8"/>
  <c r="Q92" i="8"/>
  <c r="P92" i="8"/>
  <c r="O92" i="8"/>
  <c r="N92" i="8"/>
  <c r="M92" i="8"/>
  <c r="L92" i="8"/>
  <c r="Z91" i="8"/>
  <c r="Y91" i="8"/>
  <c r="X91" i="8"/>
  <c r="Q91" i="8"/>
  <c r="P91" i="8"/>
  <c r="O91" i="8"/>
  <c r="N91" i="8"/>
  <c r="M91" i="8"/>
  <c r="L91" i="8"/>
  <c r="Z90" i="8"/>
  <c r="Y90" i="8"/>
  <c r="X90" i="8"/>
  <c r="Q90" i="8"/>
  <c r="P90" i="8"/>
  <c r="O90" i="8"/>
  <c r="N90" i="8"/>
  <c r="M90" i="8"/>
  <c r="L90" i="8"/>
  <c r="Z89" i="8"/>
  <c r="Y89" i="8"/>
  <c r="X89" i="8"/>
  <c r="Q89" i="8"/>
  <c r="P89" i="8"/>
  <c r="O89" i="8"/>
  <c r="N89" i="8"/>
  <c r="M89" i="8"/>
  <c r="L89" i="8"/>
  <c r="Z88" i="8"/>
  <c r="Y88" i="8"/>
  <c r="X88" i="8"/>
  <c r="Q88" i="8"/>
  <c r="P88" i="8"/>
  <c r="O88" i="8"/>
  <c r="N88" i="8"/>
  <c r="M88" i="8"/>
  <c r="L88" i="8"/>
  <c r="Z87" i="8"/>
  <c r="Y87" i="8"/>
  <c r="X87" i="8"/>
  <c r="Q87" i="8"/>
  <c r="P87" i="8"/>
  <c r="O87" i="8"/>
  <c r="N87" i="8"/>
  <c r="M87" i="8"/>
  <c r="L87" i="8"/>
  <c r="Z86" i="8"/>
  <c r="Y86" i="8"/>
  <c r="X86" i="8"/>
  <c r="Q86" i="8"/>
  <c r="P86" i="8"/>
  <c r="O86" i="8"/>
  <c r="N86" i="8"/>
  <c r="M86" i="8"/>
  <c r="L86" i="8"/>
  <c r="Z85" i="8"/>
  <c r="Y85" i="8"/>
  <c r="X85" i="8"/>
  <c r="Q85" i="8"/>
  <c r="P85" i="8"/>
  <c r="O85" i="8"/>
  <c r="N85" i="8"/>
  <c r="M85" i="8"/>
  <c r="L85" i="8"/>
  <c r="Z84" i="8"/>
  <c r="Y84" i="8"/>
  <c r="X84" i="8"/>
  <c r="Q84" i="8"/>
  <c r="P84" i="8"/>
  <c r="O84" i="8"/>
  <c r="N84" i="8"/>
  <c r="M84" i="8"/>
  <c r="L84" i="8"/>
  <c r="Z83" i="8"/>
  <c r="Y83" i="8"/>
  <c r="X83" i="8"/>
  <c r="Q83" i="8"/>
  <c r="P83" i="8"/>
  <c r="O83" i="8"/>
  <c r="N83" i="8"/>
  <c r="M83" i="8"/>
  <c r="L83" i="8"/>
  <c r="Z82" i="8"/>
  <c r="Y82" i="8"/>
  <c r="X82" i="8"/>
  <c r="Q82" i="8"/>
  <c r="P82" i="8"/>
  <c r="O82" i="8"/>
  <c r="N82" i="8"/>
  <c r="M82" i="8"/>
  <c r="L82" i="8"/>
  <c r="AP34" i="8"/>
  <c r="AO34" i="8"/>
  <c r="AN34" i="8"/>
  <c r="AM34" i="8"/>
  <c r="AL34" i="8"/>
  <c r="AK34" i="8"/>
  <c r="AH34" i="8"/>
  <c r="AG34" i="8"/>
  <c r="AF34" i="8"/>
  <c r="AE34" i="8"/>
  <c r="AD34" i="8"/>
  <c r="AC34" i="8"/>
  <c r="Z34" i="8"/>
  <c r="Y34" i="8"/>
  <c r="X34" i="8"/>
  <c r="W34" i="8"/>
  <c r="V34" i="8"/>
  <c r="U34" i="8"/>
  <c r="T34" i="8"/>
  <c r="S34" i="8"/>
  <c r="R34" i="8"/>
  <c r="Q34" i="8"/>
  <c r="N34" i="8"/>
  <c r="Z107" i="8" s="1"/>
  <c r="M34" i="8"/>
  <c r="P107" i="8" s="1"/>
  <c r="L34" i="8"/>
  <c r="K34" i="8"/>
  <c r="J34" i="8"/>
  <c r="I34" i="8"/>
  <c r="L107" i="8" s="1"/>
  <c r="H34" i="8"/>
  <c r="G34" i="8"/>
  <c r="F34" i="8"/>
  <c r="E34" i="8"/>
  <c r="D34" i="8"/>
  <c r="C34" i="8"/>
  <c r="AP33" i="8"/>
  <c r="AP37" i="8" s="1"/>
  <c r="AO33" i="8"/>
  <c r="AO37" i="8" s="1"/>
  <c r="AN33" i="8"/>
  <c r="AM33" i="8"/>
  <c r="AL33" i="8"/>
  <c r="AL37" i="8" s="1"/>
  <c r="AK33" i="8"/>
  <c r="AK37" i="8" s="1"/>
  <c r="AH33" i="8"/>
  <c r="AG33" i="8"/>
  <c r="AF33" i="8"/>
  <c r="AF37" i="8" s="1"/>
  <c r="AE33" i="8"/>
  <c r="AE37" i="8" s="1"/>
  <c r="AD33" i="8"/>
  <c r="AC33" i="8"/>
  <c r="Z33" i="8"/>
  <c r="Z37" i="8" s="1"/>
  <c r="Y33" i="8"/>
  <c r="Y37" i="8" s="1"/>
  <c r="X33" i="8"/>
  <c r="W33" i="8"/>
  <c r="V33" i="8"/>
  <c r="V37" i="8" s="1"/>
  <c r="U33" i="8"/>
  <c r="U37" i="8" s="1"/>
  <c r="T33" i="8"/>
  <c r="S33" i="8"/>
  <c r="R33" i="8"/>
  <c r="R37" i="8" s="1"/>
  <c r="Q33" i="8"/>
  <c r="Q37" i="8" s="1"/>
  <c r="N33" i="8"/>
  <c r="M33" i="8"/>
  <c r="L33" i="8"/>
  <c r="L37" i="8" s="1"/>
  <c r="K33" i="8"/>
  <c r="K37" i="8" s="1"/>
  <c r="J33" i="8"/>
  <c r="I33" i="8"/>
  <c r="H33" i="8"/>
  <c r="H37" i="8" s="1"/>
  <c r="G33" i="8"/>
  <c r="G37" i="8" s="1"/>
  <c r="F33" i="8"/>
  <c r="E33" i="8"/>
  <c r="D33" i="8"/>
  <c r="D37" i="8" s="1"/>
  <c r="C33" i="8"/>
  <c r="C37" i="8" s="1"/>
  <c r="Z110" i="7"/>
  <c r="Y110" i="7"/>
  <c r="X110" i="7"/>
  <c r="Q110" i="7"/>
  <c r="P110" i="7"/>
  <c r="O110" i="7"/>
  <c r="N110" i="7"/>
  <c r="M110" i="7"/>
  <c r="L110" i="7"/>
  <c r="Z109" i="7"/>
  <c r="Y109" i="7"/>
  <c r="X109" i="7"/>
  <c r="Q109" i="7"/>
  <c r="P109" i="7"/>
  <c r="O109" i="7"/>
  <c r="N109" i="7"/>
  <c r="M109" i="7"/>
  <c r="L109" i="7"/>
  <c r="Z108" i="7"/>
  <c r="Y108" i="7"/>
  <c r="X108" i="7"/>
  <c r="Q108" i="7"/>
  <c r="P108" i="7"/>
  <c r="O108" i="7"/>
  <c r="N108" i="7"/>
  <c r="M108" i="7"/>
  <c r="L108" i="7"/>
  <c r="Z106" i="7"/>
  <c r="Y106" i="7"/>
  <c r="X106" i="7"/>
  <c r="Q106" i="7"/>
  <c r="P106" i="7"/>
  <c r="O106" i="7"/>
  <c r="N106" i="7"/>
  <c r="M106" i="7"/>
  <c r="L106" i="7"/>
  <c r="Z105" i="7"/>
  <c r="Y105" i="7"/>
  <c r="X105" i="7"/>
  <c r="Q105" i="7"/>
  <c r="P105" i="7"/>
  <c r="O105" i="7"/>
  <c r="N105" i="7"/>
  <c r="M105" i="7"/>
  <c r="L105" i="7"/>
  <c r="Z104" i="7"/>
  <c r="Y104" i="7"/>
  <c r="X104" i="7"/>
  <c r="Q104" i="7"/>
  <c r="P104" i="7"/>
  <c r="O104" i="7"/>
  <c r="N104" i="7"/>
  <c r="M104" i="7"/>
  <c r="L104" i="7"/>
  <c r="Z103" i="7"/>
  <c r="Y103" i="7"/>
  <c r="X103" i="7"/>
  <c r="Q103" i="7"/>
  <c r="P103" i="7"/>
  <c r="O103" i="7"/>
  <c r="N103" i="7"/>
  <c r="M103" i="7"/>
  <c r="L103" i="7"/>
  <c r="Z102" i="7"/>
  <c r="Y102" i="7"/>
  <c r="X102" i="7"/>
  <c r="Q102" i="7"/>
  <c r="P102" i="7"/>
  <c r="O102" i="7"/>
  <c r="N102" i="7"/>
  <c r="M102" i="7"/>
  <c r="L102" i="7"/>
  <c r="Z101" i="7"/>
  <c r="Y101" i="7"/>
  <c r="X101" i="7"/>
  <c r="Q101" i="7"/>
  <c r="P101" i="7"/>
  <c r="O101" i="7"/>
  <c r="N101" i="7"/>
  <c r="M101" i="7"/>
  <c r="L101" i="7"/>
  <c r="Z100" i="7"/>
  <c r="Y100" i="7"/>
  <c r="X100" i="7"/>
  <c r="Q100" i="7"/>
  <c r="P100" i="7"/>
  <c r="O100" i="7"/>
  <c r="N100" i="7"/>
  <c r="M100" i="7"/>
  <c r="L100" i="7"/>
  <c r="Z99" i="7"/>
  <c r="Y99" i="7"/>
  <c r="X99" i="7"/>
  <c r="Q99" i="7"/>
  <c r="P99" i="7"/>
  <c r="O99" i="7"/>
  <c r="N99" i="7"/>
  <c r="M99" i="7"/>
  <c r="L99" i="7"/>
  <c r="Z98" i="7"/>
  <c r="Y98" i="7"/>
  <c r="X98" i="7"/>
  <c r="Q98" i="7"/>
  <c r="P98" i="7"/>
  <c r="O98" i="7"/>
  <c r="N98" i="7"/>
  <c r="M98" i="7"/>
  <c r="L98" i="7"/>
  <c r="Z97" i="7"/>
  <c r="Y97" i="7"/>
  <c r="X97" i="7"/>
  <c r="Q97" i="7"/>
  <c r="P97" i="7"/>
  <c r="O97" i="7"/>
  <c r="N97" i="7"/>
  <c r="M97" i="7"/>
  <c r="L97" i="7"/>
  <c r="Z96" i="7"/>
  <c r="Y96" i="7"/>
  <c r="X96" i="7"/>
  <c r="Q96" i="7"/>
  <c r="P96" i="7"/>
  <c r="O96" i="7"/>
  <c r="N96" i="7"/>
  <c r="M96" i="7"/>
  <c r="L96" i="7"/>
  <c r="Z95" i="7"/>
  <c r="Y95" i="7"/>
  <c r="X95" i="7"/>
  <c r="Q95" i="7"/>
  <c r="P95" i="7"/>
  <c r="O95" i="7"/>
  <c r="N95" i="7"/>
  <c r="M95" i="7"/>
  <c r="L95" i="7"/>
  <c r="Z94" i="7"/>
  <c r="Y94" i="7"/>
  <c r="X94" i="7"/>
  <c r="Q94" i="7"/>
  <c r="P94" i="7"/>
  <c r="O94" i="7"/>
  <c r="N94" i="7"/>
  <c r="M94" i="7"/>
  <c r="L94" i="7"/>
  <c r="Z93" i="7"/>
  <c r="Y93" i="7"/>
  <c r="X93" i="7"/>
  <c r="Q93" i="7"/>
  <c r="P93" i="7"/>
  <c r="O93" i="7"/>
  <c r="N93" i="7"/>
  <c r="M93" i="7"/>
  <c r="L93" i="7"/>
  <c r="Z92" i="7"/>
  <c r="Y92" i="7"/>
  <c r="X92" i="7"/>
  <c r="Q92" i="7"/>
  <c r="P92" i="7"/>
  <c r="O92" i="7"/>
  <c r="N92" i="7"/>
  <c r="M92" i="7"/>
  <c r="L92" i="7"/>
  <c r="Z91" i="7"/>
  <c r="Y91" i="7"/>
  <c r="X91" i="7"/>
  <c r="Q91" i="7"/>
  <c r="P91" i="7"/>
  <c r="O91" i="7"/>
  <c r="N91" i="7"/>
  <c r="M91" i="7"/>
  <c r="L91" i="7"/>
  <c r="Z90" i="7"/>
  <c r="Y90" i="7"/>
  <c r="X90" i="7"/>
  <c r="Q90" i="7"/>
  <c r="P90" i="7"/>
  <c r="O90" i="7"/>
  <c r="N90" i="7"/>
  <c r="M90" i="7"/>
  <c r="L90" i="7"/>
  <c r="Z89" i="7"/>
  <c r="Y89" i="7"/>
  <c r="X89" i="7"/>
  <c r="Q89" i="7"/>
  <c r="P89" i="7"/>
  <c r="O89" i="7"/>
  <c r="N89" i="7"/>
  <c r="M89" i="7"/>
  <c r="L89" i="7"/>
  <c r="Z88" i="7"/>
  <c r="Y88" i="7"/>
  <c r="X88" i="7"/>
  <c r="Q88" i="7"/>
  <c r="P88" i="7"/>
  <c r="O88" i="7"/>
  <c r="N88" i="7"/>
  <c r="M88" i="7"/>
  <c r="L88" i="7"/>
  <c r="Z87" i="7"/>
  <c r="Y87" i="7"/>
  <c r="X87" i="7"/>
  <c r="Q87" i="7"/>
  <c r="P87" i="7"/>
  <c r="O87" i="7"/>
  <c r="N87" i="7"/>
  <c r="M87" i="7"/>
  <c r="L87" i="7"/>
  <c r="Z86" i="7"/>
  <c r="Y86" i="7"/>
  <c r="X86" i="7"/>
  <c r="Q86" i="7"/>
  <c r="P86" i="7"/>
  <c r="O86" i="7"/>
  <c r="N86" i="7"/>
  <c r="M86" i="7"/>
  <c r="L86" i="7"/>
  <c r="Z85" i="7"/>
  <c r="Y85" i="7"/>
  <c r="X85" i="7"/>
  <c r="Q85" i="7"/>
  <c r="P85" i="7"/>
  <c r="O85" i="7"/>
  <c r="N85" i="7"/>
  <c r="M85" i="7"/>
  <c r="L85" i="7"/>
  <c r="Z84" i="7"/>
  <c r="Y84" i="7"/>
  <c r="X84" i="7"/>
  <c r="Q84" i="7"/>
  <c r="P84" i="7"/>
  <c r="O84" i="7"/>
  <c r="N84" i="7"/>
  <c r="M84" i="7"/>
  <c r="L84" i="7"/>
  <c r="Z83" i="7"/>
  <c r="Y83" i="7"/>
  <c r="X83" i="7"/>
  <c r="Q83" i="7"/>
  <c r="P83" i="7"/>
  <c r="O83" i="7"/>
  <c r="N83" i="7"/>
  <c r="M83" i="7"/>
  <c r="L83" i="7"/>
  <c r="Z82" i="7"/>
  <c r="Y82" i="7"/>
  <c r="X82" i="7"/>
  <c r="Q82" i="7"/>
  <c r="P82" i="7"/>
  <c r="O82" i="7"/>
  <c r="N82" i="7"/>
  <c r="M82" i="7"/>
  <c r="L82" i="7"/>
  <c r="AP34" i="7"/>
  <c r="AO34" i="7"/>
  <c r="AN34" i="7"/>
  <c r="AM34" i="7"/>
  <c r="AL34" i="7"/>
  <c r="AK34" i="7"/>
  <c r="AH34" i="7"/>
  <c r="AG34" i="7"/>
  <c r="AF34" i="7"/>
  <c r="AE34" i="7"/>
  <c r="AD34" i="7"/>
  <c r="AC34" i="7"/>
  <c r="Z34" i="7"/>
  <c r="Y34" i="7"/>
  <c r="X34" i="7"/>
  <c r="W34" i="7"/>
  <c r="V34" i="7"/>
  <c r="U34" i="7"/>
  <c r="T34" i="7"/>
  <c r="S34" i="7"/>
  <c r="R34" i="7"/>
  <c r="Q34" i="7"/>
  <c r="N34" i="7"/>
  <c r="M34" i="7"/>
  <c r="L34" i="7"/>
  <c r="K34" i="7"/>
  <c r="J34" i="7"/>
  <c r="I34" i="7"/>
  <c r="L107" i="7" s="1"/>
  <c r="H34" i="7"/>
  <c r="G34" i="7"/>
  <c r="F34" i="7"/>
  <c r="E34" i="7"/>
  <c r="D34" i="7"/>
  <c r="C34" i="7"/>
  <c r="AP33" i="7"/>
  <c r="AP37" i="7" s="1"/>
  <c r="AO33" i="7"/>
  <c r="AO37" i="7" s="1"/>
  <c r="AN33" i="7"/>
  <c r="AM33" i="7"/>
  <c r="AL33" i="7"/>
  <c r="AL37" i="7" s="1"/>
  <c r="AK33" i="7"/>
  <c r="AK37" i="7" s="1"/>
  <c r="AH33" i="7"/>
  <c r="AG33" i="7"/>
  <c r="AF33" i="7"/>
  <c r="AF37" i="7" s="1"/>
  <c r="AE33" i="7"/>
  <c r="AE37" i="7" s="1"/>
  <c r="AD33" i="7"/>
  <c r="AC33" i="7"/>
  <c r="Z33" i="7"/>
  <c r="Z37" i="7" s="1"/>
  <c r="Y33" i="7"/>
  <c r="Y37" i="7" s="1"/>
  <c r="X33" i="7"/>
  <c r="W33" i="7"/>
  <c r="V33" i="7"/>
  <c r="V37" i="7" s="1"/>
  <c r="U33" i="7"/>
  <c r="U37" i="7" s="1"/>
  <c r="T33" i="7"/>
  <c r="S33" i="7"/>
  <c r="R33" i="7"/>
  <c r="R37" i="7" s="1"/>
  <c r="Q33" i="7"/>
  <c r="Q37" i="7" s="1"/>
  <c r="N33" i="7"/>
  <c r="M33" i="7"/>
  <c r="L33" i="7"/>
  <c r="L37" i="7" s="1"/>
  <c r="K33" i="7"/>
  <c r="K37" i="7" s="1"/>
  <c r="J33" i="7"/>
  <c r="I33" i="7"/>
  <c r="H33" i="7"/>
  <c r="H37" i="7" s="1"/>
  <c r="G33" i="7"/>
  <c r="G37" i="7" s="1"/>
  <c r="F33" i="7"/>
  <c r="E33" i="7"/>
  <c r="D33" i="7"/>
  <c r="D37" i="7" s="1"/>
  <c r="C33" i="7"/>
  <c r="C37" i="7" s="1"/>
  <c r="M107" i="8" l="1"/>
  <c r="I37" i="7"/>
  <c r="K38" i="7" s="1"/>
  <c r="S37" i="7"/>
  <c r="AC37" i="7"/>
  <c r="M107" i="7"/>
  <c r="AH38" i="8"/>
  <c r="E37" i="7"/>
  <c r="M37" i="7"/>
  <c r="W37" i="7"/>
  <c r="AG37" i="7"/>
  <c r="AH38" i="7" s="1"/>
  <c r="AM37" i="7"/>
  <c r="N107" i="7"/>
  <c r="E37" i="8"/>
  <c r="I37" i="8"/>
  <c r="X111" i="8" s="1"/>
  <c r="M37" i="8"/>
  <c r="S37" i="8"/>
  <c r="W37" i="8"/>
  <c r="X38" i="8" s="1"/>
  <c r="AP39" i="8" s="1"/>
  <c r="AC37" i="8"/>
  <c r="AG37" i="8"/>
  <c r="AM37" i="8"/>
  <c r="N107" i="8"/>
  <c r="F37" i="7"/>
  <c r="J37" i="7"/>
  <c r="N37" i="7"/>
  <c r="T37" i="7"/>
  <c r="X37" i="7"/>
  <c r="X38" i="7" s="1"/>
  <c r="AD37" i="7"/>
  <c r="AH37" i="7"/>
  <c r="AN37" i="7"/>
  <c r="AP38" i="7" s="1"/>
  <c r="F37" i="8"/>
  <c r="J37" i="8"/>
  <c r="N37" i="8"/>
  <c r="T37" i="8"/>
  <c r="X37" i="8"/>
  <c r="AD37" i="8"/>
  <c r="AH37" i="8"/>
  <c r="AN37" i="8"/>
  <c r="AP38" i="8" s="1"/>
  <c r="X107" i="8"/>
  <c r="Z111" i="8"/>
  <c r="Y111" i="8"/>
  <c r="N38" i="8"/>
  <c r="O107" i="8"/>
  <c r="Q107" i="8"/>
  <c r="Y107" i="8"/>
  <c r="P107" i="7"/>
  <c r="X107" i="7"/>
  <c r="Z107" i="7"/>
  <c r="Y111" i="7"/>
  <c r="X111" i="7"/>
  <c r="N38" i="7"/>
  <c r="Z111" i="7"/>
  <c r="O107" i="7"/>
  <c r="Q107" i="7"/>
  <c r="Y107" i="7"/>
  <c r="C34" i="4"/>
  <c r="K38" i="8" l="1"/>
  <c r="AP39" i="7"/>
  <c r="AD37" i="4"/>
  <c r="AH37" i="4"/>
  <c r="AL33" i="4"/>
  <c r="AM33" i="4"/>
  <c r="AN33" i="4"/>
  <c r="AO33" i="4"/>
  <c r="AP33" i="4"/>
  <c r="AL34" i="4"/>
  <c r="AL37" i="4" s="1"/>
  <c r="AM34" i="4"/>
  <c r="AM37" i="4" s="1"/>
  <c r="AN34" i="4"/>
  <c r="AO34" i="4"/>
  <c r="AO37" i="4" s="1"/>
  <c r="AP34" i="4"/>
  <c r="AP37" i="4" s="1"/>
  <c r="AK34" i="4"/>
  <c r="AK37" i="4" s="1"/>
  <c r="AK33" i="4"/>
  <c r="AD33" i="4"/>
  <c r="AE33" i="4"/>
  <c r="AE37" i="4" s="1"/>
  <c r="AF33" i="4"/>
  <c r="AF37" i="4" s="1"/>
  <c r="AG33" i="4"/>
  <c r="AG37" i="4" s="1"/>
  <c r="AH33" i="4"/>
  <c r="AD34" i="4"/>
  <c r="AE34" i="4"/>
  <c r="AF34" i="4"/>
  <c r="AG34" i="4"/>
  <c r="AH34" i="4"/>
  <c r="AC34" i="4"/>
  <c r="AC33" i="4"/>
  <c r="AC37" i="4" s="1"/>
  <c r="R33" i="4"/>
  <c r="S33" i="4"/>
  <c r="T33" i="4"/>
  <c r="U33" i="4"/>
  <c r="V33" i="4"/>
  <c r="W33" i="4"/>
  <c r="X33" i="4"/>
  <c r="Y33" i="4"/>
  <c r="Z33" i="4"/>
  <c r="R34" i="4"/>
  <c r="S34" i="4"/>
  <c r="T34" i="4"/>
  <c r="U34" i="4"/>
  <c r="V34" i="4"/>
  <c r="W34" i="4"/>
  <c r="X34" i="4"/>
  <c r="Y34" i="4"/>
  <c r="Z34" i="4"/>
  <c r="Q34" i="4"/>
  <c r="Q37" i="4" s="1"/>
  <c r="Q33" i="4"/>
  <c r="D33" i="4"/>
  <c r="E33" i="4"/>
  <c r="F33" i="4"/>
  <c r="G33" i="4"/>
  <c r="H33" i="4"/>
  <c r="I33" i="4"/>
  <c r="J33" i="4"/>
  <c r="K33" i="4"/>
  <c r="L33" i="4"/>
  <c r="M33" i="4"/>
  <c r="N33" i="4"/>
  <c r="C33" i="4"/>
  <c r="C37" i="4" s="1"/>
  <c r="O33" i="4" l="1"/>
  <c r="AN37" i="4"/>
  <c r="Z37" i="4"/>
  <c r="X37" i="4"/>
  <c r="V37" i="4"/>
  <c r="T37" i="4"/>
  <c r="R37" i="4"/>
  <c r="Y37" i="4"/>
  <c r="W37" i="4"/>
  <c r="U37" i="4"/>
  <c r="S37" i="4"/>
  <c r="AH38" i="4"/>
  <c r="N34" i="4"/>
  <c r="D34" i="4"/>
  <c r="D37" i="4" s="1"/>
  <c r="E34" i="4"/>
  <c r="E37" i="4" s="1"/>
  <c r="F34" i="4"/>
  <c r="F37" i="4" s="1"/>
  <c r="G34" i="4"/>
  <c r="G37" i="4" s="1"/>
  <c r="H34" i="4"/>
  <c r="H37" i="4" s="1"/>
  <c r="I34" i="4"/>
  <c r="I37" i="4" s="1"/>
  <c r="J34" i="4"/>
  <c r="J37" i="4" s="1"/>
  <c r="K34" i="4"/>
  <c r="O34" i="4" s="1"/>
  <c r="L34" i="4"/>
  <c r="M34" i="4"/>
  <c r="K37" i="4" l="1"/>
  <c r="M37" i="4"/>
  <c r="K38" i="4"/>
  <c r="N37" i="4"/>
  <c r="L37" i="4"/>
  <c r="Z110" i="4"/>
  <c r="Y110" i="4"/>
  <c r="X110" i="4"/>
  <c r="Z109" i="4"/>
  <c r="Y109" i="4"/>
  <c r="X109" i="4"/>
  <c r="Z106" i="4"/>
  <c r="Y106" i="4"/>
  <c r="X106" i="4"/>
  <c r="Z105" i="4"/>
  <c r="Y105" i="4"/>
  <c r="X105" i="4"/>
  <c r="Z104" i="4"/>
  <c r="Y104" i="4"/>
  <c r="X104" i="4"/>
  <c r="Z103" i="4"/>
  <c r="Y103" i="4"/>
  <c r="X103" i="4"/>
  <c r="Z102" i="4"/>
  <c r="Y102" i="4"/>
  <c r="X102" i="4"/>
  <c r="Z101" i="4"/>
  <c r="Y101" i="4"/>
  <c r="X101" i="4"/>
  <c r="Z100" i="4"/>
  <c r="Y100" i="4"/>
  <c r="X100" i="4"/>
  <c r="Z99" i="4"/>
  <c r="Y99" i="4"/>
  <c r="X99" i="4"/>
  <c r="Z98" i="4"/>
  <c r="Y98" i="4"/>
  <c r="X98" i="4"/>
  <c r="Z97" i="4"/>
  <c r="Y97" i="4"/>
  <c r="X97" i="4"/>
  <c r="Z96" i="4"/>
  <c r="Y96" i="4"/>
  <c r="X96" i="4"/>
  <c r="Z95" i="4"/>
  <c r="Y95" i="4"/>
  <c r="X95" i="4"/>
  <c r="Z94" i="4"/>
  <c r="Y94" i="4"/>
  <c r="X94" i="4"/>
  <c r="Z93" i="4"/>
  <c r="Y93" i="4"/>
  <c r="X93" i="4"/>
  <c r="Z92" i="4"/>
  <c r="Y92" i="4"/>
  <c r="X92" i="4"/>
  <c r="Z91" i="4"/>
  <c r="Y91" i="4"/>
  <c r="X91" i="4"/>
  <c r="Z89" i="4"/>
  <c r="Y89" i="4"/>
  <c r="X89" i="4"/>
  <c r="Z88" i="4"/>
  <c r="Y88" i="4"/>
  <c r="X88" i="4"/>
  <c r="Z87" i="4"/>
  <c r="Y87" i="4"/>
  <c r="X87" i="4"/>
  <c r="Z86" i="4"/>
  <c r="Y86" i="4"/>
  <c r="X86" i="4"/>
  <c r="Z85" i="4"/>
  <c r="Y85" i="4"/>
  <c r="X85" i="4"/>
  <c r="Z84" i="4"/>
  <c r="Y84" i="4"/>
  <c r="X84" i="4"/>
  <c r="Z83" i="4"/>
  <c r="Y83" i="4"/>
  <c r="X83" i="4"/>
  <c r="Z82" i="4"/>
  <c r="Y82" i="4"/>
  <c r="X82" i="4"/>
  <c r="Y108" i="4"/>
  <c r="AP38" i="4"/>
  <c r="X38" i="4"/>
  <c r="Z107" i="4"/>
  <c r="X107" i="4"/>
  <c r="Y90" i="4"/>
  <c r="O37" i="4" l="1"/>
  <c r="AP39" i="4"/>
  <c r="Y107" i="4"/>
  <c r="X108" i="4"/>
  <c r="Z108" i="4"/>
  <c r="Y111" i="4"/>
  <c r="X90" i="4"/>
  <c r="Z90" i="4"/>
  <c r="Z111" i="4"/>
  <c r="Z92" i="2"/>
  <c r="Y106" i="2"/>
  <c r="Y92" i="2"/>
  <c r="X106" i="2"/>
  <c r="V34" i="2"/>
  <c r="W34" i="2"/>
  <c r="V47" i="2"/>
  <c r="V33" i="2" s="1"/>
  <c r="W47" i="2"/>
  <c r="W33" i="2" s="1"/>
  <c r="W37" i="2" s="1"/>
  <c r="X105" i="2"/>
  <c r="X99" i="2"/>
  <c r="X92" i="2"/>
  <c r="I16" i="2"/>
  <c r="X90" i="2" s="1"/>
  <c r="I33" i="2"/>
  <c r="J33" i="2"/>
  <c r="K33" i="2"/>
  <c r="L33" i="2"/>
  <c r="M33" i="2"/>
  <c r="N33" i="2"/>
  <c r="I34" i="2"/>
  <c r="J34" i="2"/>
  <c r="K34" i="2"/>
  <c r="L34" i="2"/>
  <c r="M34" i="2"/>
  <c r="N34" i="2"/>
  <c r="X86" i="2"/>
  <c r="X83" i="2"/>
  <c r="Y83" i="2"/>
  <c r="Z83" i="2"/>
  <c r="X84" i="2"/>
  <c r="Y84" i="2"/>
  <c r="Z84" i="2"/>
  <c r="X85" i="2"/>
  <c r="Y85" i="2"/>
  <c r="Z85" i="2"/>
  <c r="Y86" i="2"/>
  <c r="Z86" i="2"/>
  <c r="X87" i="2"/>
  <c r="Y87" i="2"/>
  <c r="Z87" i="2"/>
  <c r="X88" i="2"/>
  <c r="Y88" i="2"/>
  <c r="Z88" i="2"/>
  <c r="X89" i="2"/>
  <c r="Y89" i="2"/>
  <c r="Z89" i="2"/>
  <c r="X91" i="2"/>
  <c r="Y91" i="2"/>
  <c r="Z91" i="2"/>
  <c r="X93" i="2"/>
  <c r="Y93" i="2"/>
  <c r="Z93" i="2"/>
  <c r="X94" i="2"/>
  <c r="Y94" i="2"/>
  <c r="Z94" i="2"/>
  <c r="X95" i="2"/>
  <c r="Y95" i="2"/>
  <c r="Z95" i="2"/>
  <c r="X96" i="2"/>
  <c r="Y96" i="2"/>
  <c r="Z96" i="2"/>
  <c r="X97" i="2"/>
  <c r="Y97" i="2"/>
  <c r="Z97" i="2"/>
  <c r="X98" i="2"/>
  <c r="Y98" i="2"/>
  <c r="Z98" i="2"/>
  <c r="Y99" i="2"/>
  <c r="Z99" i="2"/>
  <c r="X100" i="2"/>
  <c r="Y100" i="2"/>
  <c r="Z100" i="2"/>
  <c r="X101" i="2"/>
  <c r="Y101" i="2"/>
  <c r="Z101" i="2"/>
  <c r="X102" i="2"/>
  <c r="Y102" i="2"/>
  <c r="Z102" i="2"/>
  <c r="X103" i="2"/>
  <c r="Y103" i="2"/>
  <c r="Z103" i="2"/>
  <c r="X104" i="2"/>
  <c r="Y104" i="2"/>
  <c r="Z104" i="2"/>
  <c r="Y105" i="2"/>
  <c r="Z105" i="2"/>
  <c r="Z106" i="2"/>
  <c r="X109" i="2"/>
  <c r="Y109" i="2"/>
  <c r="Z109" i="2"/>
  <c r="X110" i="2"/>
  <c r="Y110" i="2"/>
  <c r="Z110" i="2"/>
  <c r="Y82" i="2"/>
  <c r="Z82" i="2"/>
  <c r="X82" i="2"/>
  <c r="X111" i="4" l="1"/>
  <c r="N38" i="4"/>
  <c r="V37" i="2"/>
  <c r="X107" i="2"/>
  <c r="Z108" i="2"/>
  <c r="Y107" i="2"/>
  <c r="Y108" i="2"/>
  <c r="Z107" i="2"/>
  <c r="X108" i="2"/>
  <c r="O83" i="2" l="1"/>
  <c r="P83" i="2"/>
  <c r="Q83" i="2"/>
  <c r="O84" i="2"/>
  <c r="P84" i="2"/>
  <c r="Q84" i="2"/>
  <c r="O85" i="2"/>
  <c r="P85" i="2"/>
  <c r="Q85" i="2"/>
  <c r="O86" i="2"/>
  <c r="P86" i="2"/>
  <c r="Q86" i="2"/>
  <c r="O87" i="2"/>
  <c r="P87" i="2"/>
  <c r="Q87" i="2"/>
  <c r="O88" i="2"/>
  <c r="P88" i="2"/>
  <c r="Q88" i="2"/>
  <c r="P89" i="2"/>
  <c r="Q89" i="2"/>
  <c r="O91" i="2"/>
  <c r="P91" i="2"/>
  <c r="Q91" i="2"/>
  <c r="O92" i="2"/>
  <c r="P92" i="2"/>
  <c r="Q92" i="2"/>
  <c r="O93" i="2"/>
  <c r="P93" i="2"/>
  <c r="Q93" i="2"/>
  <c r="O94" i="2"/>
  <c r="P94" i="2"/>
  <c r="Q94" i="2"/>
  <c r="O95" i="2"/>
  <c r="P95" i="2"/>
  <c r="Q95" i="2"/>
  <c r="O96" i="2"/>
  <c r="P96" i="2"/>
  <c r="Q96" i="2"/>
  <c r="O97" i="2"/>
  <c r="P97" i="2"/>
  <c r="Q97" i="2"/>
  <c r="O98" i="2"/>
  <c r="P98" i="2"/>
  <c r="Q98" i="2"/>
  <c r="O99" i="2"/>
  <c r="P99" i="2"/>
  <c r="Q99" i="2"/>
  <c r="O100" i="2"/>
  <c r="P100" i="2"/>
  <c r="Q100" i="2"/>
  <c r="O101" i="2"/>
  <c r="P101" i="2"/>
  <c r="Q101" i="2"/>
  <c r="O102" i="2"/>
  <c r="P102" i="2"/>
  <c r="Q102" i="2"/>
  <c r="O103" i="2"/>
  <c r="P103" i="2"/>
  <c r="Q103" i="2"/>
  <c r="O104" i="2"/>
  <c r="P104" i="2"/>
  <c r="Q104" i="2"/>
  <c r="O105" i="2"/>
  <c r="P105" i="2"/>
  <c r="Q105" i="2"/>
  <c r="O106" i="2"/>
  <c r="P106" i="2"/>
  <c r="Q106" i="2"/>
  <c r="O108" i="2"/>
  <c r="O109" i="2"/>
  <c r="P109" i="2"/>
  <c r="Q109" i="2"/>
  <c r="O110" i="2"/>
  <c r="P110" i="2"/>
  <c r="Q110" i="2"/>
  <c r="P82" i="2"/>
  <c r="Q82" i="2"/>
  <c r="O82" i="2"/>
  <c r="L104" i="2"/>
  <c r="L89" i="2"/>
  <c r="L87" i="2"/>
  <c r="L83" i="2"/>
  <c r="M83" i="2"/>
  <c r="N83" i="2"/>
  <c r="L84" i="2"/>
  <c r="M84" i="2"/>
  <c r="N84" i="2"/>
  <c r="L85" i="2"/>
  <c r="M85" i="2"/>
  <c r="N85" i="2"/>
  <c r="L86" i="2"/>
  <c r="M86" i="2"/>
  <c r="N86" i="2"/>
  <c r="M87" i="2"/>
  <c r="N87" i="2"/>
  <c r="L88" i="2"/>
  <c r="M88" i="2"/>
  <c r="N88" i="2"/>
  <c r="M89" i="2"/>
  <c r="N89" i="2"/>
  <c r="L91" i="2"/>
  <c r="M91" i="2"/>
  <c r="N91" i="2"/>
  <c r="L92" i="2"/>
  <c r="M92" i="2"/>
  <c r="N92" i="2"/>
  <c r="L93" i="2"/>
  <c r="M93" i="2"/>
  <c r="N93" i="2"/>
  <c r="L94" i="2"/>
  <c r="M94" i="2"/>
  <c r="N94" i="2"/>
  <c r="L95" i="2"/>
  <c r="M95" i="2"/>
  <c r="N95" i="2"/>
  <c r="L96" i="2"/>
  <c r="M96" i="2"/>
  <c r="N96" i="2"/>
  <c r="L97" i="2"/>
  <c r="M97" i="2"/>
  <c r="N97" i="2"/>
  <c r="L98" i="2"/>
  <c r="M98" i="2"/>
  <c r="N98" i="2"/>
  <c r="L99" i="2"/>
  <c r="M99" i="2"/>
  <c r="N99" i="2"/>
  <c r="L100" i="2"/>
  <c r="M100" i="2"/>
  <c r="N100" i="2"/>
  <c r="L101" i="2"/>
  <c r="M101" i="2"/>
  <c r="N101" i="2"/>
  <c r="L102" i="2"/>
  <c r="M102" i="2"/>
  <c r="N102" i="2"/>
  <c r="L103" i="2"/>
  <c r="M103" i="2"/>
  <c r="N103" i="2"/>
  <c r="M104" i="2"/>
  <c r="N104" i="2"/>
  <c r="L105" i="2"/>
  <c r="M105" i="2"/>
  <c r="N105" i="2"/>
  <c r="L106" i="2"/>
  <c r="M106" i="2"/>
  <c r="N106" i="2"/>
  <c r="L109" i="2"/>
  <c r="M109" i="2"/>
  <c r="N109" i="2"/>
  <c r="L110" i="2"/>
  <c r="M110" i="2"/>
  <c r="N110" i="2"/>
  <c r="M82" i="2"/>
  <c r="N82" i="2"/>
  <c r="L82" i="2"/>
  <c r="AL33" i="5"/>
  <c r="AL39" i="5" s="1"/>
  <c r="AM33" i="5"/>
  <c r="AM39" i="5" s="1"/>
  <c r="AN33" i="5"/>
  <c r="AO33" i="5"/>
  <c r="AP33" i="5"/>
  <c r="AP39" i="5" s="1"/>
  <c r="AK33" i="5"/>
  <c r="AK39" i="5" s="1"/>
  <c r="AL34" i="5"/>
  <c r="AM34" i="5"/>
  <c r="AN34" i="5"/>
  <c r="AN39" i="5" s="1"/>
  <c r="AO34" i="5"/>
  <c r="AO39" i="5" s="1"/>
  <c r="AP34" i="5"/>
  <c r="AK34" i="5"/>
  <c r="AD33" i="5"/>
  <c r="AD39" i="5" s="1"/>
  <c r="AE33" i="5"/>
  <c r="AF33" i="5"/>
  <c r="AG33" i="5"/>
  <c r="AG39" i="5" s="1"/>
  <c r="AH33" i="5"/>
  <c r="AH39" i="5" s="1"/>
  <c r="AC33" i="5"/>
  <c r="AD34" i="5"/>
  <c r="AE34" i="5"/>
  <c r="AF34" i="5"/>
  <c r="AG34" i="5"/>
  <c r="AH34" i="5"/>
  <c r="AC34" i="5"/>
  <c r="S39" i="5"/>
  <c r="R33" i="5"/>
  <c r="S33" i="5"/>
  <c r="T33" i="5"/>
  <c r="T39" i="5" s="1"/>
  <c r="U33" i="5"/>
  <c r="V33" i="5"/>
  <c r="V39" i="5" s="1"/>
  <c r="W33" i="5"/>
  <c r="X33" i="5"/>
  <c r="Y33" i="5"/>
  <c r="Y39" i="5" s="1"/>
  <c r="Z33" i="5"/>
  <c r="Z39" i="5" s="1"/>
  <c r="Q33" i="5"/>
  <c r="Q39" i="5" s="1"/>
  <c r="R34" i="5"/>
  <c r="S34" i="5"/>
  <c r="T34" i="5"/>
  <c r="U34" i="5"/>
  <c r="V34" i="5"/>
  <c r="W34" i="5"/>
  <c r="X34" i="5"/>
  <c r="X39" i="5" s="1"/>
  <c r="Y34" i="5"/>
  <c r="Z34" i="5"/>
  <c r="Q34" i="5"/>
  <c r="D33" i="5"/>
  <c r="E33" i="5"/>
  <c r="F33" i="5"/>
  <c r="G33" i="5"/>
  <c r="H33" i="5"/>
  <c r="I33" i="5"/>
  <c r="J33" i="5"/>
  <c r="K33" i="5"/>
  <c r="L33" i="5"/>
  <c r="M33" i="5"/>
  <c r="N33" i="5"/>
  <c r="C33" i="5"/>
  <c r="D34" i="5"/>
  <c r="E34" i="5"/>
  <c r="F34" i="5"/>
  <c r="G34" i="5"/>
  <c r="H34" i="5"/>
  <c r="I34" i="5"/>
  <c r="J34" i="5"/>
  <c r="K34" i="5"/>
  <c r="L34" i="5"/>
  <c r="M34" i="5"/>
  <c r="N34" i="5"/>
  <c r="C34" i="5"/>
  <c r="AL33" i="2"/>
  <c r="AM33" i="2"/>
  <c r="AN33" i="2"/>
  <c r="AO33" i="2"/>
  <c r="AP33" i="2"/>
  <c r="AK33" i="2"/>
  <c r="AL34" i="2"/>
  <c r="AM34" i="2"/>
  <c r="AN34" i="2"/>
  <c r="AN37" i="2" s="1"/>
  <c r="AO34" i="2"/>
  <c r="AP34" i="2"/>
  <c r="AK34" i="2"/>
  <c r="AD33" i="2"/>
  <c r="AE33" i="2"/>
  <c r="AF33" i="2"/>
  <c r="AG33" i="2"/>
  <c r="AH33" i="2"/>
  <c r="AC33" i="2"/>
  <c r="AD34" i="2"/>
  <c r="AE34" i="2"/>
  <c r="AF34" i="2"/>
  <c r="AG34" i="2"/>
  <c r="AH34" i="2"/>
  <c r="AC34" i="2"/>
  <c r="Z47" i="2"/>
  <c r="Z33" i="2" s="1"/>
  <c r="Y47" i="2"/>
  <c r="Y33" i="2" s="1"/>
  <c r="X47" i="2"/>
  <c r="X33" i="2" s="1"/>
  <c r="U47" i="2"/>
  <c r="U33" i="2" s="1"/>
  <c r="T47" i="2"/>
  <c r="T33" i="2" s="1"/>
  <c r="S47" i="2"/>
  <c r="S33" i="2" s="1"/>
  <c r="R47" i="2"/>
  <c r="R33" i="2" s="1"/>
  <c r="R34" i="2"/>
  <c r="S34" i="2"/>
  <c r="T34" i="2"/>
  <c r="U34" i="2"/>
  <c r="X34" i="2"/>
  <c r="Y34" i="2"/>
  <c r="Z34" i="2"/>
  <c r="Q34" i="2"/>
  <c r="D33" i="2"/>
  <c r="E33" i="2"/>
  <c r="F33" i="2"/>
  <c r="G33" i="2"/>
  <c r="H33" i="2"/>
  <c r="O107" i="2"/>
  <c r="P107" i="2"/>
  <c r="Q107" i="2"/>
  <c r="C33" i="2"/>
  <c r="D34" i="2"/>
  <c r="E34" i="2"/>
  <c r="F34" i="2"/>
  <c r="G34" i="2"/>
  <c r="H34" i="2"/>
  <c r="P108" i="2"/>
  <c r="Q108" i="2"/>
  <c r="C34" i="2"/>
  <c r="W39" i="5" l="1"/>
  <c r="U39" i="5"/>
  <c r="AF39" i="5"/>
  <c r="R39" i="5"/>
  <c r="AC39" i="5"/>
  <c r="AE39" i="5"/>
  <c r="N108" i="2"/>
  <c r="N107" i="2"/>
  <c r="AO37" i="2"/>
  <c r="M108" i="2"/>
  <c r="R37" i="2"/>
  <c r="L108" i="2"/>
  <c r="L107" i="2"/>
  <c r="AE37" i="2"/>
  <c r="M107" i="2"/>
  <c r="X37" i="2"/>
  <c r="AF37" i="2"/>
  <c r="T37" i="2"/>
  <c r="AM37" i="2"/>
  <c r="AL37" i="2"/>
  <c r="AK37" i="2"/>
  <c r="AP37" i="2"/>
  <c r="Z37" i="2"/>
  <c r="AD37" i="2"/>
  <c r="AC37" i="2"/>
  <c r="AH37" i="2"/>
  <c r="AG37" i="2"/>
  <c r="F39" i="5"/>
  <c r="E39" i="5"/>
  <c r="D39" i="5"/>
  <c r="C39" i="5"/>
  <c r="H39" i="5"/>
  <c r="G39" i="5"/>
  <c r="Y37" i="2"/>
  <c r="S37" i="2"/>
  <c r="U37" i="2"/>
  <c r="F37" i="2"/>
  <c r="E37" i="2"/>
  <c r="G37" i="2"/>
  <c r="L37" i="2"/>
  <c r="D37" i="2"/>
  <c r="M37" i="2"/>
  <c r="C37" i="2"/>
  <c r="N37" i="2"/>
  <c r="H37" i="2"/>
  <c r="AP38" i="2" l="1"/>
  <c r="AH38" i="2"/>
  <c r="X38" i="2"/>
  <c r="N38" i="2"/>
  <c r="O90" i="2"/>
  <c r="J16" i="5"/>
  <c r="J16" i="2" s="1"/>
  <c r="Y90" i="2" s="1"/>
  <c r="K16" i="5"/>
  <c r="L16" i="5"/>
  <c r="L39" i="5" s="1"/>
  <c r="M16" i="5"/>
  <c r="M39" i="5" s="1"/>
  <c r="N16" i="5"/>
  <c r="N39" i="5" s="1"/>
  <c r="I16" i="5"/>
  <c r="I39" i="5" s="1"/>
  <c r="K39" i="5" l="1"/>
  <c r="K16" i="2"/>
  <c r="Z90" i="2" s="1"/>
  <c r="AP39" i="2"/>
  <c r="I37" i="2"/>
  <c r="X111" i="2" s="1"/>
  <c r="L90" i="2"/>
  <c r="Q90" i="2"/>
  <c r="Q47" i="2" s="1"/>
  <c r="Q37" i="2" s="1"/>
  <c r="P90" i="2"/>
  <c r="J39" i="5"/>
  <c r="K37" i="2" l="1"/>
  <c r="Z111" i="2" s="1"/>
  <c r="N90" i="2"/>
  <c r="J37" i="2"/>
  <c r="Y111" i="2" s="1"/>
  <c r="M90" i="2"/>
  <c r="K38" i="2" l="1"/>
</calcChain>
</file>

<file path=xl/sharedStrings.xml><?xml version="1.0" encoding="utf-8"?>
<sst xmlns="http://schemas.openxmlformats.org/spreadsheetml/2006/main" count="2265" uniqueCount="229">
  <si>
    <t>№ з/п</t>
  </si>
  <si>
    <t>Найменування
 ОСР</t>
  </si>
  <si>
    <t>За місяць</t>
  </si>
  <si>
    <t>Кількість виданих приписів, в яких є пункти з вимогою розчистки трас</t>
  </si>
  <si>
    <t>З них виконано</t>
  </si>
  <si>
    <t>З початку року</t>
  </si>
  <si>
    <t>заплановано розчистити, км</t>
  </si>
  <si>
    <t>фактично розчищено, км</t>
  </si>
  <si>
    <t>0,4 кВ</t>
  </si>
  <si>
    <t>6-10 кВ</t>
  </si>
  <si>
    <t>35-110 кВ</t>
  </si>
  <si>
    <t>35-150 кВ</t>
  </si>
  <si>
    <t>Од.</t>
  </si>
  <si>
    <t>АТ «Вінницяобленерго»</t>
  </si>
  <si>
    <t>ПрАТ «Волиньобленерго»</t>
  </si>
  <si>
    <t>АТ «ДТЕК Дніпровські електромережі»</t>
  </si>
  <si>
    <t>ПАТ «ДТЕК «Донецькі електромережі»</t>
  </si>
  <si>
    <t>АТ «Житомиробленерго»</t>
  </si>
  <si>
    <t>ПрАТ «Закарпаттяобленерго»</t>
  </si>
  <si>
    <t>ПАТ «Запоріжжяобленерго»</t>
  </si>
  <si>
    <t>ПрАТ «ДТЕК Київські електромережі»</t>
  </si>
  <si>
    <t>ПрАТ «ДТЕК Київські регіональні електромережі»</t>
  </si>
  <si>
    <t>ПрАТ «Кіровоградобленерго»</t>
  </si>
  <si>
    <t>ТОВ «ЛЕО»</t>
  </si>
  <si>
    <t>ПрАТ «Львівобленерго»</t>
  </si>
  <si>
    <t>АТ «Миколаївобленерго»</t>
  </si>
  <si>
    <t>АТ «ДТЕК Одеські електромережі»</t>
  </si>
  <si>
    <t>ПАТ «Полтаваобленерго»</t>
  </si>
  <si>
    <t>АТ «Прикарпаттяобленерго»</t>
  </si>
  <si>
    <t>ПрАТ «Рівнеобленерго»</t>
  </si>
  <si>
    <t>АТ «Сумиобленерго»</t>
  </si>
  <si>
    <t>ВАТ «Тернопільобленерго»</t>
  </si>
  <si>
    <t>АТ «Харківобленерго»</t>
  </si>
  <si>
    <t>АТ «Херсонобленерго»</t>
  </si>
  <si>
    <t>АТ «Хмельницькобленерго»</t>
  </si>
  <si>
    <t>ПАТ «Черкасиобленерго»</t>
  </si>
  <si>
    <t>АТ «Чернівціобленерго»</t>
  </si>
  <si>
    <t>ПАТ «Чернігівобленерго»</t>
  </si>
  <si>
    <t>ТОВ «ДТЕК Високовольтні мережі»</t>
  </si>
  <si>
    <t>ДП «Регіональні електричні мережі»</t>
  </si>
  <si>
    <t>ПрАТ «ДТЕК «ПЕМ-Енерговугілля»</t>
  </si>
  <si>
    <t>АТ «Укрзалізниця»;</t>
  </si>
  <si>
    <t>ПрАТ «ПЕЕМ «ЦЕК»;</t>
  </si>
  <si>
    <t>ДПЕМ ПрАТ «Атомсервіс»</t>
  </si>
  <si>
    <t>Разом</t>
  </si>
  <si>
    <t xml:space="preserve">Додаток 3 до Методичних рекомендацій щодо оцінювання повноти та якості проведених операторами системи розподілу робіт з розчистки трас ПЛ 0,4-110 (150) кВ і приведення їх технічного стану у відповідність до вимог нормативно-правових актів та правил  </t>
  </si>
  <si>
    <t> 1,429</t>
  </si>
  <si>
    <t> 0,675</t>
  </si>
  <si>
    <t> 0</t>
  </si>
  <si>
    <t>1. Звіт про виконання плану розчистки трас ПЛ 0,4 - 110 (150) кВ по об’єктах, які внесені до плану розчистки трас на 2021 рік</t>
  </si>
  <si>
    <t>2. Звіт про обсяги розчистки трас ПЛ 0,4-110 (150) кВ за приписами структурних підрозділів Держенергонагляду (у тому числі за результатами розгляду звернень громадян)</t>
  </si>
  <si>
    <t>3. Звіт про обсяги розчистки трас ПЛ 0,4 - 110 (150) кВ, пов’язані з усуненням аварійних ситуацій у зв’язку з несприятливими погодними умовами</t>
  </si>
  <si>
    <t>4. Звіт про додаткові обсяги розчистки трас ПЛ 0,4 - 110 (150) кВ, які не внесені до річних планів з розчистки трас на 2021 рік, а проведені з ініціативи оператора системи розподілу</t>
  </si>
  <si>
    <t>ДФ «Регіональні електричні мережі»</t>
  </si>
  <si>
    <t> 281,964</t>
  </si>
  <si>
    <t>106,787 </t>
  </si>
  <si>
    <t> 38,06</t>
  </si>
  <si>
    <t> 281,039</t>
  </si>
  <si>
    <t>104,671 </t>
  </si>
  <si>
    <t> 37,325</t>
  </si>
  <si>
    <t> 65,057</t>
  </si>
  <si>
    <t> 33,281</t>
  </si>
  <si>
    <t>4,964 </t>
  </si>
  <si>
    <t>71.05</t>
  </si>
  <si>
    <t>53.55</t>
  </si>
  <si>
    <t>205.26</t>
  </si>
  <si>
    <t>171.02</t>
  </si>
  <si>
    <t>267.72</t>
  </si>
  <si>
    <t>222.57</t>
  </si>
  <si>
    <t>25.75</t>
  </si>
  <si>
    <t>15.82</t>
  </si>
  <si>
    <t>62.46</t>
  </si>
  <si>
    <t>51.55</t>
  </si>
  <si>
    <t>0.00</t>
  </si>
  <si>
    <t>ВФ «Регіональні електричні мережі»</t>
  </si>
  <si>
    <t>0,15 </t>
  </si>
  <si>
    <t> 0,3</t>
  </si>
  <si>
    <t>0,1 </t>
  </si>
  <si>
    <t>0,3 </t>
  </si>
  <si>
    <t> 0,15</t>
  </si>
  <si>
    <t> 0,1</t>
  </si>
  <si>
    <t>1,823 </t>
  </si>
  <si>
    <t> 1,228</t>
  </si>
  <si>
    <t>7,001 </t>
  </si>
  <si>
    <t> 3,987</t>
  </si>
  <si>
    <t> 134,224</t>
  </si>
  <si>
    <t>45,815 </t>
  </si>
  <si>
    <t> 27,350</t>
  </si>
  <si>
    <t> 133,612</t>
  </si>
  <si>
    <t> 44,247</t>
  </si>
  <si>
    <t> 26,69</t>
  </si>
  <si>
    <t>0,25 </t>
  </si>
  <si>
    <t>0 </t>
  </si>
  <si>
    <t> 21,44</t>
  </si>
  <si>
    <t> 16,64</t>
  </si>
  <si>
    <t> 2,14</t>
  </si>
  <si>
    <t>ЛФ «Регіональні електричні мережі»</t>
  </si>
  <si>
    <t> 56,751</t>
  </si>
  <si>
    <t> 58,193</t>
  </si>
  <si>
    <t> 8,87</t>
  </si>
  <si>
    <t> 56,358</t>
  </si>
  <si>
    <t> 60,493</t>
  </si>
  <si>
    <t> 12,92</t>
  </si>
  <si>
    <t> 161,439</t>
  </si>
  <si>
    <t>121,14 </t>
  </si>
  <si>
    <t>23,72 </t>
  </si>
  <si>
    <t> 160,4</t>
  </si>
  <si>
    <t>121,05 </t>
  </si>
  <si>
    <t> 27,47</t>
  </si>
  <si>
    <t> 13,349</t>
  </si>
  <si>
    <t>5,52 </t>
  </si>
  <si>
    <t>0,95 </t>
  </si>
  <si>
    <t> 25,373</t>
  </si>
  <si>
    <t> 22,245</t>
  </si>
  <si>
    <t> 6,35</t>
  </si>
  <si>
    <t>26,683 </t>
  </si>
  <si>
    <t>0,9 </t>
  </si>
  <si>
    <t> 149,851</t>
  </si>
  <si>
    <t> 93,521</t>
  </si>
  <si>
    <t>13,15 </t>
  </si>
  <si>
    <t> 152,287</t>
  </si>
  <si>
    <t> 109,511</t>
  </si>
  <si>
    <t>367,941 </t>
  </si>
  <si>
    <t>194,199 </t>
  </si>
  <si>
    <t>36,000 </t>
  </si>
  <si>
    <t>200,749 </t>
  </si>
  <si>
    <t>37,800 </t>
  </si>
  <si>
    <t>0,92 </t>
  </si>
  <si>
    <t> 6,28</t>
  </si>
  <si>
    <t>4,114 </t>
  </si>
  <si>
    <t>4,1 </t>
  </si>
  <si>
    <t> 22,785</t>
  </si>
  <si>
    <t>34,031 </t>
  </si>
  <si>
    <t> 7,1</t>
  </si>
  <si>
    <t> 105,23</t>
  </si>
  <si>
    <t> 19,69</t>
  </si>
  <si>
    <t> 10,99</t>
  </si>
  <si>
    <t>19,69 </t>
  </si>
  <si>
    <t>10,99 </t>
  </si>
  <si>
    <t> 270,828</t>
  </si>
  <si>
    <t>81,75 </t>
  </si>
  <si>
    <t>27,45 </t>
  </si>
  <si>
    <t>270,828 </t>
  </si>
  <si>
    <t> 205,737</t>
  </si>
  <si>
    <t> 80,359</t>
  </si>
  <si>
    <t> 12,700</t>
  </si>
  <si>
    <t>212,608 </t>
  </si>
  <si>
    <t> 87,464</t>
  </si>
  <si>
    <t>18,700 </t>
  </si>
  <si>
    <t> 27,959</t>
  </si>
  <si>
    <t> 213,444</t>
  </si>
  <si>
    <t> 437,181</t>
  </si>
  <si>
    <t> 2</t>
  </si>
  <si>
    <t> 0,080</t>
  </si>
  <si>
    <t> 26,481</t>
  </si>
  <si>
    <t> 245,961</t>
  </si>
  <si>
    <t> 0,820</t>
  </si>
  <si>
    <t> 0,900</t>
  </si>
  <si>
    <t> 3</t>
  </si>
  <si>
    <t> 25,873</t>
  </si>
  <si>
    <t> 80,313</t>
  </si>
  <si>
    <t>8,80 </t>
  </si>
  <si>
    <t> 144,53</t>
  </si>
  <si>
    <t>66,99 </t>
  </si>
  <si>
    <t> 396,31</t>
  </si>
  <si>
    <t>Поділ на структурні підрозділи ДП РЕП:</t>
  </si>
  <si>
    <t>Поділ на структурні підрозділи ДТЕК ВМ:</t>
  </si>
  <si>
    <t>Дон.філія «ДТЕК Високовольтні мережі»</t>
  </si>
  <si>
    <t>Дн.філія «ДТЕК Високовольтні мережі»</t>
  </si>
  <si>
    <t>ЛвФ «Регіональні електричні мережі»</t>
  </si>
  <si>
    <t>ЛгФ «Регіональні електричні мережі»</t>
  </si>
  <si>
    <t>% виконання</t>
  </si>
  <si>
    <t>Перевірили 0,4-10 кВ</t>
  </si>
  <si>
    <t> 240,257</t>
  </si>
  <si>
    <t> 1,999</t>
  </si>
  <si>
    <t> 138,805</t>
  </si>
  <si>
    <t> 64,942</t>
  </si>
  <si>
    <t> 137,716</t>
  </si>
  <si>
    <t> 66,072</t>
  </si>
  <si>
    <t> 6,386</t>
  </si>
  <si>
    <t>4,51 </t>
  </si>
  <si>
    <t>5,5 </t>
  </si>
  <si>
    <t> 39,361</t>
  </si>
  <si>
    <t>48,074 </t>
  </si>
  <si>
    <t> 16,5</t>
  </si>
  <si>
    <t> 103,36</t>
  </si>
  <si>
    <t> 36,55</t>
  </si>
  <si>
    <t> 0,75</t>
  </si>
  <si>
    <t>1,68 </t>
  </si>
  <si>
    <t> 38,115</t>
  </si>
  <si>
    <t>33,465 </t>
  </si>
  <si>
    <t>5,970 </t>
  </si>
  <si>
    <t> 237,611</t>
  </si>
  <si>
    <t> 37,416</t>
  </si>
  <si>
    <t> 22,602</t>
  </si>
  <si>
    <t> 183,591</t>
  </si>
  <si>
    <t> 28,097</t>
  </si>
  <si>
    <t> 9,216</t>
  </si>
  <si>
    <t> 2,980</t>
  </si>
  <si>
    <t> 0,000</t>
  </si>
  <si>
    <t> 76,969</t>
  </si>
  <si>
    <t> 34,292</t>
  </si>
  <si>
    <t> 48,061</t>
  </si>
  <si>
    <t>17,617 </t>
  </si>
  <si>
    <t> 9,44</t>
  </si>
  <si>
    <t> 48,501</t>
  </si>
  <si>
    <t>16,249 </t>
  </si>
  <si>
    <t> 34,251</t>
  </si>
  <si>
    <t>9,225 </t>
  </si>
  <si>
    <t> 50,577</t>
  </si>
  <si>
    <t>14,189 </t>
  </si>
  <si>
    <t> 90,535</t>
  </si>
  <si>
    <t> 18,86</t>
  </si>
  <si>
    <t> 10,14</t>
  </si>
  <si>
    <t>10,14 </t>
  </si>
  <si>
    <t>74,78 </t>
  </si>
  <si>
    <t> 8,48</t>
  </si>
  <si>
    <t>64,47 </t>
  </si>
  <si>
    <t> 253,366</t>
  </si>
  <si>
    <t>252,811 </t>
  </si>
  <si>
    <t> 123,792</t>
  </si>
  <si>
    <t>26,350 </t>
  </si>
  <si>
    <t> 421,473</t>
  </si>
  <si>
    <t>949,877 </t>
  </si>
  <si>
    <t> 437,331</t>
  </si>
  <si>
    <t>101,300 </t>
  </si>
  <si>
    <t> 120,010</t>
  </si>
  <si>
    <t> 261,332</t>
  </si>
  <si>
    <t> 1197,840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</si>
</sst>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0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EBF1DE"/>
        <bgColor rgb="FFEBF1DE"/>
      </patternFill>
    </fill>
    <fill>
      <patternFill patternType="solid">
        <fgColor rgb="FFFFFFFF"/>
        <bgColor rgb="FFFFFFFF"/>
      </patternFill>
    </fill>
    <fill>
      <patternFill patternType="solid">
        <fgColor theme="8" tint="0.79998168889431442"/>
        <bgColor rgb="FFFFFF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FF2CC"/>
      </patternFill>
    </fill>
    <fill>
      <patternFill patternType="solid">
        <fgColor theme="8" tint="0.79998168889431442"/>
        <bgColor rgb="FFFFE599"/>
      </patternFill>
    </fill>
    <fill>
      <patternFill patternType="solid">
        <fgColor theme="8" tint="0.79998168889431442"/>
        <bgColor rgb="FFF1C232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1" fillId="0" borderId="0"/>
    <xf numFmtId="0" fontId="16" fillId="12" borderId="0" applyNumberFormat="0" applyBorder="0" applyAlignment="0" applyProtection="0"/>
  </cellStyleXfs>
  <cellXfs count="194">
    <xf numFmtId="0" fontId="0" fillId="0" borderId="0" xfId="0"/>
    <xf numFmtId="0" fontId="1" fillId="0" borderId="0" xfId="1"/>
    <xf numFmtId="0" fontId="6" fillId="0" borderId="3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2" fillId="0" borderId="0" xfId="0" applyFont="1" applyAlignment="1">
      <alignment horizontal="left" vertical="center" wrapText="1" indent="15"/>
    </xf>
    <xf numFmtId="0" fontId="2" fillId="0" borderId="7" xfId="1" applyFont="1" applyBorder="1" applyAlignment="1">
      <alignment horizontal="center" vertical="center"/>
    </xf>
    <xf numFmtId="0" fontId="3" fillId="0" borderId="7" xfId="1" applyFont="1" applyBorder="1" applyAlignment="1">
      <alignment horizontal="center"/>
    </xf>
    <xf numFmtId="0" fontId="6" fillId="3" borderId="7" xfId="1" applyFont="1" applyFill="1" applyBorder="1" applyAlignment="1">
      <alignment vertical="center" wrapText="1"/>
    </xf>
    <xf numFmtId="0" fontId="2" fillId="3" borderId="7" xfId="1" applyFont="1" applyFill="1" applyBorder="1" applyAlignment="1">
      <alignment vertical="center" wrapText="1"/>
    </xf>
    <xf numFmtId="0" fontId="6" fillId="0" borderId="7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6" fillId="0" borderId="7" xfId="1" applyFont="1" applyBorder="1" applyAlignment="1">
      <alignment vertical="center" wrapText="1"/>
    </xf>
    <xf numFmtId="0" fontId="10" fillId="3" borderId="7" xfId="1" applyFont="1" applyFill="1" applyBorder="1"/>
    <xf numFmtId="0" fontId="5" fillId="3" borderId="7" xfId="1" applyFont="1" applyFill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3" borderId="7" xfId="1" applyFont="1" applyFill="1" applyBorder="1"/>
    <xf numFmtId="0" fontId="6" fillId="0" borderId="7" xfId="0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/>
    </xf>
    <xf numFmtId="0" fontId="6" fillId="3" borderId="7" xfId="1" applyFont="1" applyFill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6" fillId="0" borderId="7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5" fillId="9" borderId="7" xfId="1" applyFont="1" applyFill="1" applyBorder="1" applyAlignment="1">
      <alignment horizontal="center"/>
    </xf>
    <xf numFmtId="0" fontId="2" fillId="9" borderId="7" xfId="1" applyFont="1" applyFill="1" applyBorder="1" applyAlignment="1">
      <alignment vertical="center" wrapText="1"/>
    </xf>
    <xf numFmtId="0" fontId="2" fillId="10" borderId="7" xfId="1" applyFont="1" applyFill="1" applyBorder="1" applyAlignment="1">
      <alignment horizontal="center"/>
    </xf>
    <xf numFmtId="0" fontId="1" fillId="10" borderId="0" xfId="1" applyFill="1"/>
    <xf numFmtId="0" fontId="2" fillId="10" borderId="3" xfId="1" applyFont="1" applyFill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5" fillId="10" borderId="7" xfId="1" applyFont="1" applyFill="1" applyBorder="1" applyAlignment="1">
      <alignment horizontal="center"/>
    </xf>
    <xf numFmtId="0" fontId="6" fillId="9" borderId="7" xfId="1" applyFont="1" applyFill="1" applyBorder="1" applyAlignment="1">
      <alignment vertical="center" wrapText="1"/>
    </xf>
    <xf numFmtId="2" fontId="2" fillId="10" borderId="7" xfId="1" applyNumberFormat="1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2" fontId="8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9" fillId="0" borderId="7" xfId="0" applyFont="1" applyBorder="1"/>
    <xf numFmtId="0" fontId="2" fillId="3" borderId="2" xfId="0" applyFont="1" applyFill="1" applyBorder="1" applyAlignment="1">
      <alignment vertical="center" wrapText="1"/>
    </xf>
    <xf numFmtId="0" fontId="9" fillId="0" borderId="0" xfId="0" applyFont="1"/>
    <xf numFmtId="0" fontId="2" fillId="3" borderId="7" xfId="0" applyFont="1" applyFill="1" applyBorder="1" applyAlignment="1">
      <alignment vertical="center" wrapText="1"/>
    </xf>
    <xf numFmtId="0" fontId="2" fillId="0" borderId="10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1" fillId="0" borderId="0" xfId="1" applyFont="1"/>
    <xf numFmtId="0" fontId="14" fillId="0" borderId="0" xfId="1" applyFont="1"/>
    <xf numFmtId="0" fontId="6" fillId="0" borderId="7" xfId="1" applyFont="1" applyBorder="1"/>
    <xf numFmtId="2" fontId="2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2" fontId="6" fillId="0" borderId="7" xfId="1" applyNumberFormat="1" applyFont="1" applyBorder="1"/>
    <xf numFmtId="164" fontId="6" fillId="0" borderId="7" xfId="1" applyNumberFormat="1" applyFont="1" applyBorder="1"/>
    <xf numFmtId="2" fontId="6" fillId="0" borderId="7" xfId="1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 vertical="center" wrapText="1"/>
    </xf>
    <xf numFmtId="2" fontId="8" fillId="0" borderId="7" xfId="1" applyNumberFormat="1" applyFont="1" applyBorder="1" applyAlignment="1">
      <alignment horizontal="center"/>
    </xf>
    <xf numFmtId="2" fontId="14" fillId="0" borderId="0" xfId="1" applyNumberFormat="1" applyFont="1"/>
    <xf numFmtId="0" fontId="1" fillId="0" borderId="12" xfId="1" applyBorder="1"/>
    <xf numFmtId="0" fontId="1" fillId="0" borderId="13" xfId="1" applyBorder="1"/>
    <xf numFmtId="0" fontId="1" fillId="0" borderId="14" xfId="1" applyBorder="1"/>
    <xf numFmtId="0" fontId="1" fillId="0" borderId="11" xfId="1" applyBorder="1"/>
    <xf numFmtId="0" fontId="1" fillId="0" borderId="0" xfId="1" applyBorder="1"/>
    <xf numFmtId="0" fontId="1" fillId="0" borderId="15" xfId="1" applyBorder="1"/>
    <xf numFmtId="164" fontId="1" fillId="0" borderId="12" xfId="1" applyNumberFormat="1" applyBorder="1"/>
    <xf numFmtId="164" fontId="1" fillId="0" borderId="13" xfId="1" applyNumberFormat="1" applyBorder="1"/>
    <xf numFmtId="164" fontId="1" fillId="0" borderId="14" xfId="1" applyNumberFormat="1" applyBorder="1"/>
    <xf numFmtId="164" fontId="1" fillId="0" borderId="11" xfId="1" applyNumberFormat="1" applyBorder="1"/>
    <xf numFmtId="164" fontId="1" fillId="0" borderId="0" xfId="1" applyNumberFormat="1" applyBorder="1"/>
    <xf numFmtId="164" fontId="1" fillId="0" borderId="15" xfId="1" applyNumberFormat="1" applyBorder="1"/>
    <xf numFmtId="2" fontId="1" fillId="0" borderId="0" xfId="1" applyNumberFormat="1"/>
    <xf numFmtId="164" fontId="1" fillId="0" borderId="0" xfId="1" applyNumberFormat="1"/>
    <xf numFmtId="2" fontId="2" fillId="11" borderId="7" xfId="1" applyNumberFormat="1" applyFont="1" applyFill="1" applyBorder="1" applyAlignment="1">
      <alignment horizontal="center"/>
    </xf>
    <xf numFmtId="2" fontId="6" fillId="11" borderId="7" xfId="1" applyNumberFormat="1" applyFont="1" applyFill="1" applyBorder="1" applyAlignment="1">
      <alignment horizontal="center"/>
    </xf>
    <xf numFmtId="2" fontId="8" fillId="11" borderId="7" xfId="0" applyNumberFormat="1" applyFont="1" applyFill="1" applyBorder="1" applyAlignment="1">
      <alignment horizontal="center" vertical="center"/>
    </xf>
    <xf numFmtId="2" fontId="8" fillId="11" borderId="8" xfId="0" applyNumberFormat="1" applyFont="1" applyFill="1" applyBorder="1" applyAlignment="1">
      <alignment horizontal="center" vertical="center"/>
    </xf>
    <xf numFmtId="2" fontId="6" fillId="11" borderId="7" xfId="0" applyNumberFormat="1" applyFont="1" applyFill="1" applyBorder="1" applyAlignment="1">
      <alignment horizontal="center" vertical="center" wrapText="1"/>
    </xf>
    <xf numFmtId="2" fontId="8" fillId="11" borderId="7" xfId="1" applyNumberFormat="1" applyFont="1" applyFill="1" applyBorder="1" applyAlignment="1">
      <alignment horizontal="center"/>
    </xf>
    <xf numFmtId="0" fontId="2" fillId="11" borderId="7" xfId="1" applyFont="1" applyFill="1" applyBorder="1" applyAlignment="1">
      <alignment horizontal="center"/>
    </xf>
    <xf numFmtId="0" fontId="6" fillId="3" borderId="8" xfId="1" applyFont="1" applyFill="1" applyBorder="1" applyAlignment="1">
      <alignment vertical="center" wrapText="1"/>
    </xf>
    <xf numFmtId="0" fontId="2" fillId="3" borderId="8" xfId="1" applyFont="1" applyFill="1" applyBorder="1" applyAlignment="1">
      <alignment vertical="center" wrapText="1"/>
    </xf>
    <xf numFmtId="0" fontId="2" fillId="9" borderId="8" xfId="1" applyFont="1" applyFill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0" fontId="6" fillId="9" borderId="8" xfId="1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6" fillId="0" borderId="7" xfId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165" fontId="15" fillId="0" borderId="7" xfId="0" applyNumberFormat="1" applyFont="1" applyFill="1" applyBorder="1" applyAlignment="1">
      <alignment horizontal="center" wrapText="1"/>
    </xf>
    <xf numFmtId="0" fontId="2" fillId="3" borderId="8" xfId="1" applyFont="1" applyFill="1" applyBorder="1"/>
    <xf numFmtId="0" fontId="6" fillId="0" borderId="0" xfId="1" applyFont="1"/>
    <xf numFmtId="0" fontId="6" fillId="0" borderId="7" xfId="0" applyFont="1" applyBorder="1"/>
    <xf numFmtId="164" fontId="6" fillId="0" borderId="7" xfId="1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2" fontId="6" fillId="0" borderId="0" xfId="1" applyNumberFormat="1" applyFont="1"/>
    <xf numFmtId="0" fontId="6" fillId="0" borderId="19" xfId="1" applyFont="1" applyBorder="1" applyAlignment="1">
      <alignment horizontal="center"/>
    </xf>
    <xf numFmtId="0" fontId="2" fillId="3" borderId="7" xfId="1" applyFont="1" applyFill="1" applyBorder="1" applyAlignment="1">
      <alignment horizontal="center"/>
    </xf>
    <xf numFmtId="0" fontId="2" fillId="9" borderId="7" xfId="1" applyFont="1" applyFill="1" applyBorder="1" applyAlignment="1">
      <alignment horizontal="center"/>
    </xf>
    <xf numFmtId="0" fontId="6" fillId="10" borderId="0" xfId="1" applyFont="1" applyFill="1"/>
    <xf numFmtId="165" fontId="2" fillId="0" borderId="7" xfId="0" applyNumberFormat="1" applyFont="1" applyBorder="1" applyAlignment="1">
      <alignment horizontal="center" wrapText="1"/>
    </xf>
    <xf numFmtId="0" fontId="2" fillId="3" borderId="7" xfId="1" applyFont="1" applyFill="1" applyBorder="1"/>
    <xf numFmtId="0" fontId="6" fillId="0" borderId="0" xfId="0" applyFont="1"/>
    <xf numFmtId="0" fontId="6" fillId="0" borderId="12" xfId="1" applyFont="1" applyBorder="1"/>
    <xf numFmtId="0" fontId="6" fillId="0" borderId="13" xfId="1" applyFont="1" applyBorder="1"/>
    <xf numFmtId="0" fontId="6" fillId="0" borderId="14" xfId="1" applyFont="1" applyBorder="1"/>
    <xf numFmtId="164" fontId="6" fillId="0" borderId="12" xfId="1" applyNumberFormat="1" applyFont="1" applyBorder="1"/>
    <xf numFmtId="164" fontId="6" fillId="0" borderId="13" xfId="1" applyNumberFormat="1" applyFont="1" applyBorder="1"/>
    <xf numFmtId="164" fontId="6" fillId="0" borderId="14" xfId="1" applyNumberFormat="1" applyFont="1" applyBorder="1"/>
    <xf numFmtId="164" fontId="6" fillId="0" borderId="0" xfId="1" applyNumberFormat="1" applyFont="1"/>
    <xf numFmtId="0" fontId="6" fillId="0" borderId="11" xfId="1" applyFont="1" applyBorder="1"/>
    <xf numFmtId="0" fontId="6" fillId="0" borderId="0" xfId="1" applyFont="1" applyBorder="1"/>
    <xf numFmtId="0" fontId="6" fillId="0" borderId="15" xfId="1" applyFont="1" applyBorder="1"/>
    <xf numFmtId="164" fontId="6" fillId="0" borderId="11" xfId="1" applyNumberFormat="1" applyFont="1" applyBorder="1"/>
    <xf numFmtId="164" fontId="6" fillId="0" borderId="0" xfId="1" applyNumberFormat="1" applyFont="1" applyBorder="1"/>
    <xf numFmtId="164" fontId="6" fillId="0" borderId="15" xfId="1" applyNumberFormat="1" applyFont="1" applyBorder="1"/>
    <xf numFmtId="4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3" borderId="8" xfId="1" applyFont="1" applyFill="1" applyBorder="1" applyAlignment="1">
      <alignment horizontal="left" wrapText="1"/>
    </xf>
    <xf numFmtId="0" fontId="2" fillId="3" borderId="8" xfId="1" applyFont="1" applyFill="1" applyBorder="1" applyAlignment="1">
      <alignment horizontal="left" wrapText="1"/>
    </xf>
    <xf numFmtId="0" fontId="2" fillId="9" borderId="8" xfId="1" applyFont="1" applyFill="1" applyBorder="1" applyAlignment="1">
      <alignment horizontal="left" wrapText="1"/>
    </xf>
    <xf numFmtId="0" fontId="6" fillId="0" borderId="8" xfId="1" applyFont="1" applyBorder="1" applyAlignment="1">
      <alignment horizontal="left" wrapText="1"/>
    </xf>
    <xf numFmtId="0" fontId="6" fillId="9" borderId="8" xfId="1" applyFont="1" applyFill="1" applyBorder="1" applyAlignment="1">
      <alignment horizontal="left" wrapText="1"/>
    </xf>
    <xf numFmtId="0" fontId="2" fillId="3" borderId="8" xfId="1" applyFont="1" applyFill="1" applyBorder="1" applyAlignment="1">
      <alignment horizontal="left"/>
    </xf>
    <xf numFmtId="0" fontId="2" fillId="0" borderId="7" xfId="1" applyFont="1" applyBorder="1" applyAlignment="1">
      <alignment horizontal="center"/>
    </xf>
    <xf numFmtId="0" fontId="6" fillId="0" borderId="7" xfId="1" applyFont="1" applyBorder="1" applyAlignment="1">
      <alignment horizontal="center" vertical="center"/>
    </xf>
    <xf numFmtId="0" fontId="6" fillId="0" borderId="7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18" fillId="0" borderId="0" xfId="1" applyFont="1"/>
    <xf numFmtId="0" fontId="19" fillId="10" borderId="0" xfId="0" applyFont="1" applyFill="1" applyBorder="1" applyAlignment="1">
      <alignment horizontal="center" vertical="center" wrapText="1"/>
    </xf>
    <xf numFmtId="0" fontId="18" fillId="10" borderId="0" xfId="1" applyFont="1" applyFill="1" applyBorder="1"/>
    <xf numFmtId="0" fontId="18" fillId="10" borderId="0" xfId="1" applyFont="1" applyFill="1"/>
    <xf numFmtId="0" fontId="17" fillId="0" borderId="0" xfId="3" applyFont="1" applyFill="1"/>
    <xf numFmtId="0" fontId="12" fillId="0" borderId="7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center" vertical="center" textRotation="90"/>
    </xf>
    <xf numFmtId="0" fontId="4" fillId="0" borderId="7" xfId="1" applyFont="1" applyBorder="1"/>
    <xf numFmtId="0" fontId="2" fillId="0" borderId="7" xfId="1" applyFont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4" fillId="5" borderId="7" xfId="1" applyFont="1" applyFill="1" applyBorder="1"/>
    <xf numFmtId="0" fontId="3" fillId="2" borderId="7" xfId="1" applyFont="1" applyFill="1" applyBorder="1" applyAlignment="1">
      <alignment horizontal="center" vertical="center"/>
    </xf>
    <xf numFmtId="0" fontId="3" fillId="6" borderId="7" xfId="1" applyFont="1" applyFill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12" fillId="0" borderId="7" xfId="1" applyFont="1" applyBorder="1" applyAlignment="1">
      <alignment horizontal="left" wrapText="1"/>
    </xf>
    <xf numFmtId="0" fontId="1" fillId="0" borderId="7" xfId="1" applyBorder="1" applyAlignment="1">
      <alignment horizontal="left" wrapText="1"/>
    </xf>
    <xf numFmtId="0" fontId="1" fillId="0" borderId="7" xfId="1" applyBorder="1" applyAlignment="1">
      <alignment horizontal="left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7" borderId="7" xfId="1" applyFont="1" applyFill="1" applyBorder="1" applyAlignment="1">
      <alignment horizontal="center" vertical="center"/>
    </xf>
    <xf numFmtId="0" fontId="3" fillId="8" borderId="7" xfId="1" applyFont="1" applyFill="1" applyBorder="1" applyAlignment="1">
      <alignment horizontal="center" vertical="center"/>
    </xf>
    <xf numFmtId="0" fontId="1" fillId="0" borderId="16" xfId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4" xfId="1" applyBorder="1" applyAlignment="1">
      <alignment horizontal="center"/>
    </xf>
    <xf numFmtId="0" fontId="3" fillId="2" borderId="8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6" fillId="0" borderId="16" xfId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6" fillId="0" borderId="15" xfId="1" applyFont="1" applyBorder="1" applyAlignment="1">
      <alignment horizontal="center"/>
    </xf>
    <xf numFmtId="0" fontId="6" fillId="0" borderId="7" xfId="1" applyFont="1" applyBorder="1" applyAlignment="1">
      <alignment horizontal="center" vertical="center" wrapText="1"/>
    </xf>
    <xf numFmtId="0" fontId="8" fillId="0" borderId="7" xfId="1" applyFont="1" applyBorder="1"/>
    <xf numFmtId="0" fontId="6" fillId="0" borderId="7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6" fillId="2" borderId="8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2" fillId="0" borderId="7" xfId="1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6" fillId="8" borderId="7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7" xfId="1" applyFont="1" applyBorder="1" applyAlignment="1">
      <alignment horizontal="left" wrapText="1"/>
    </xf>
    <xf numFmtId="0" fontId="6" fillId="0" borderId="7" xfId="1" applyFont="1" applyBorder="1" applyAlignment="1">
      <alignment horizontal="left" vertical="center" wrapText="1"/>
    </xf>
    <xf numFmtId="0" fontId="6" fillId="0" borderId="7" xfId="1" applyFont="1" applyBorder="1" applyAlignment="1">
      <alignment horizontal="center" wrapText="1"/>
    </xf>
    <xf numFmtId="0" fontId="6" fillId="4" borderId="7" xfId="1" applyFont="1" applyFill="1" applyBorder="1" applyAlignment="1">
      <alignment horizontal="center" vertical="center"/>
    </xf>
    <xf numFmtId="0" fontId="8" fillId="5" borderId="7" xfId="1" applyFont="1" applyFill="1" applyBorder="1"/>
    <xf numFmtId="0" fontId="6" fillId="6" borderId="7" xfId="1" applyFont="1" applyFill="1" applyBorder="1" applyAlignment="1">
      <alignment horizontal="center" vertical="center"/>
    </xf>
    <xf numFmtId="0" fontId="6" fillId="7" borderId="7" xfId="1" applyFont="1" applyFill="1" applyBorder="1" applyAlignment="1">
      <alignment horizontal="center" vertical="center"/>
    </xf>
    <xf numFmtId="0" fontId="17" fillId="0" borderId="0" xfId="3" applyFont="1" applyFill="1"/>
  </cellXfs>
  <cellStyles count="4">
    <cellStyle name="Гарний" xfId="3" builtinId="26"/>
    <cellStyle name="Звичайний" xfId="0" builtinId="0"/>
    <cellStyle name="Обычный 2" xfId="1"/>
    <cellStyle name="Обычн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outlinePr summaryBelow="0" summaryRight="0"/>
  </sheetPr>
  <dimension ref="A2:AP43"/>
  <sheetViews>
    <sheetView zoomScale="80" zoomScaleNormal="80" workbookViewId="0">
      <selection activeCell="A24" sqref="A24:XFD24"/>
    </sheetView>
  </sheetViews>
  <sheetFormatPr defaultColWidth="14.42578125" defaultRowHeight="15.75" customHeight="1" x14ac:dyDescent="0.2"/>
  <cols>
    <col min="1" max="1" width="6.140625" style="1" customWidth="1"/>
    <col min="2" max="2" width="55.5703125" style="1" customWidth="1"/>
    <col min="3" max="15" width="14.42578125" style="1"/>
    <col min="16" max="16" width="45.5703125" style="1" customWidth="1"/>
    <col min="17" max="27" width="14.42578125" style="1"/>
    <col min="28" max="28" width="45.85546875" style="1" customWidth="1"/>
    <col min="29" max="35" width="14.42578125" style="1"/>
    <col min="36" max="36" width="45.28515625" style="1" customWidth="1"/>
    <col min="37" max="16384" width="14.42578125" style="1"/>
  </cols>
  <sheetData>
    <row r="2" spans="1:42" ht="196.5" customHeight="1" x14ac:dyDescent="0.2">
      <c r="B2" s="7" t="s">
        <v>45</v>
      </c>
    </row>
    <row r="3" spans="1:42" ht="42" customHeight="1" x14ac:dyDescent="0.3">
      <c r="A3" s="153" t="s">
        <v>49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P3" s="144" t="s">
        <v>50</v>
      </c>
      <c r="Q3" s="155"/>
      <c r="R3" s="155"/>
      <c r="S3" s="155"/>
      <c r="T3" s="155"/>
      <c r="U3" s="155"/>
      <c r="V3" s="155"/>
      <c r="W3" s="155"/>
      <c r="X3" s="155"/>
      <c r="Y3" s="155"/>
      <c r="Z3" s="155"/>
      <c r="AB3" s="144" t="s">
        <v>51</v>
      </c>
      <c r="AC3" s="155"/>
      <c r="AD3" s="155"/>
      <c r="AE3" s="155"/>
      <c r="AF3" s="155"/>
      <c r="AG3" s="155"/>
      <c r="AH3" s="155"/>
      <c r="AJ3" s="144" t="s">
        <v>52</v>
      </c>
      <c r="AK3" s="144"/>
      <c r="AL3" s="144"/>
      <c r="AM3" s="144"/>
      <c r="AN3" s="144"/>
      <c r="AO3" s="144"/>
      <c r="AP3" s="144"/>
    </row>
    <row r="4" spans="1:42" ht="30.75" customHeight="1" x14ac:dyDescent="0.2">
      <c r="A4" s="145" t="s">
        <v>0</v>
      </c>
      <c r="B4" s="147" t="s">
        <v>1</v>
      </c>
      <c r="C4" s="148" t="s">
        <v>2</v>
      </c>
      <c r="D4" s="149"/>
      <c r="E4" s="149"/>
      <c r="F4" s="149"/>
      <c r="G4" s="149"/>
      <c r="H4" s="149"/>
      <c r="I4" s="150" t="s">
        <v>5</v>
      </c>
      <c r="J4" s="150"/>
      <c r="K4" s="150"/>
      <c r="L4" s="150"/>
      <c r="M4" s="150"/>
      <c r="N4" s="150"/>
      <c r="P4" s="147" t="s">
        <v>1</v>
      </c>
      <c r="Q4" s="151" t="s">
        <v>2</v>
      </c>
      <c r="R4" s="149"/>
      <c r="S4" s="149"/>
      <c r="T4" s="156" t="s">
        <v>3</v>
      </c>
      <c r="U4" s="156" t="s">
        <v>4</v>
      </c>
      <c r="V4" s="150" t="s">
        <v>5</v>
      </c>
      <c r="W4" s="150"/>
      <c r="X4" s="150"/>
      <c r="Y4" s="156" t="s">
        <v>3</v>
      </c>
      <c r="Z4" s="156" t="s">
        <v>4</v>
      </c>
      <c r="AB4" s="147" t="s">
        <v>1</v>
      </c>
      <c r="AC4" s="157" t="s">
        <v>2</v>
      </c>
      <c r="AD4" s="157"/>
      <c r="AE4" s="157"/>
      <c r="AF4" s="150" t="s">
        <v>5</v>
      </c>
      <c r="AG4" s="150"/>
      <c r="AH4" s="150"/>
      <c r="AJ4" s="147" t="s">
        <v>1</v>
      </c>
      <c r="AK4" s="158" t="s">
        <v>2</v>
      </c>
      <c r="AL4" s="158"/>
      <c r="AM4" s="158"/>
      <c r="AN4" s="150" t="s">
        <v>5</v>
      </c>
      <c r="AO4" s="150"/>
      <c r="AP4" s="150"/>
    </row>
    <row r="5" spans="1:42" ht="27" customHeight="1" x14ac:dyDescent="0.2">
      <c r="A5" s="146"/>
      <c r="B5" s="146"/>
      <c r="C5" s="152" t="s">
        <v>6</v>
      </c>
      <c r="D5" s="146"/>
      <c r="E5" s="146"/>
      <c r="F5" s="152" t="s">
        <v>7</v>
      </c>
      <c r="G5" s="146"/>
      <c r="H5" s="146"/>
      <c r="I5" s="152" t="s">
        <v>6</v>
      </c>
      <c r="J5" s="152"/>
      <c r="K5" s="152"/>
      <c r="L5" s="152" t="s">
        <v>7</v>
      </c>
      <c r="M5" s="152"/>
      <c r="N5" s="152"/>
      <c r="P5" s="146"/>
      <c r="Q5" s="152" t="s">
        <v>7</v>
      </c>
      <c r="R5" s="146"/>
      <c r="S5" s="146"/>
      <c r="T5" s="156"/>
      <c r="U5" s="156"/>
      <c r="V5" s="152" t="s">
        <v>7</v>
      </c>
      <c r="W5" s="152"/>
      <c r="X5" s="152"/>
      <c r="Y5" s="156"/>
      <c r="Z5" s="156"/>
      <c r="AB5" s="146"/>
      <c r="AC5" s="152" t="s">
        <v>7</v>
      </c>
      <c r="AD5" s="152"/>
      <c r="AE5" s="152"/>
      <c r="AF5" s="152" t="s">
        <v>7</v>
      </c>
      <c r="AG5" s="152"/>
      <c r="AH5" s="152"/>
      <c r="AJ5" s="146"/>
      <c r="AK5" s="152" t="s">
        <v>7</v>
      </c>
      <c r="AL5" s="152"/>
      <c r="AM5" s="152"/>
      <c r="AN5" s="152" t="s">
        <v>7</v>
      </c>
      <c r="AO5" s="152"/>
      <c r="AP5" s="152"/>
    </row>
    <row r="6" spans="1:42" ht="32.25" customHeight="1" x14ac:dyDescent="0.2">
      <c r="A6" s="146"/>
      <c r="B6" s="146"/>
      <c r="C6" s="146"/>
      <c r="D6" s="146"/>
      <c r="E6" s="146"/>
      <c r="F6" s="146"/>
      <c r="G6" s="146"/>
      <c r="H6" s="146"/>
      <c r="I6" s="152"/>
      <c r="J6" s="152"/>
      <c r="K6" s="152"/>
      <c r="L6" s="152"/>
      <c r="M6" s="152"/>
      <c r="N6" s="152"/>
      <c r="P6" s="146"/>
      <c r="Q6" s="146"/>
      <c r="R6" s="146"/>
      <c r="S6" s="146"/>
      <c r="T6" s="156"/>
      <c r="U6" s="156"/>
      <c r="V6" s="152"/>
      <c r="W6" s="152"/>
      <c r="X6" s="152"/>
      <c r="Y6" s="156"/>
      <c r="Z6" s="156"/>
      <c r="AB6" s="146"/>
      <c r="AC6" s="152"/>
      <c r="AD6" s="152"/>
      <c r="AE6" s="152"/>
      <c r="AF6" s="152"/>
      <c r="AG6" s="152"/>
      <c r="AH6" s="152"/>
      <c r="AJ6" s="146"/>
      <c r="AK6" s="152"/>
      <c r="AL6" s="152"/>
      <c r="AM6" s="152"/>
      <c r="AN6" s="152"/>
      <c r="AO6" s="152"/>
      <c r="AP6" s="152"/>
    </row>
    <row r="7" spans="1:42" ht="15" x14ac:dyDescent="0.25">
      <c r="A7" s="146"/>
      <c r="B7" s="146"/>
      <c r="C7" s="9" t="s">
        <v>8</v>
      </c>
      <c r="D7" s="9" t="s">
        <v>9</v>
      </c>
      <c r="E7" s="9" t="s">
        <v>10</v>
      </c>
      <c r="F7" s="9" t="s">
        <v>8</v>
      </c>
      <c r="G7" s="9" t="s">
        <v>9</v>
      </c>
      <c r="H7" s="9" t="s">
        <v>10</v>
      </c>
      <c r="I7" s="9" t="s">
        <v>8</v>
      </c>
      <c r="J7" s="9" t="s">
        <v>9</v>
      </c>
      <c r="K7" s="9" t="s">
        <v>10</v>
      </c>
      <c r="L7" s="9" t="s">
        <v>8</v>
      </c>
      <c r="M7" s="9" t="s">
        <v>9</v>
      </c>
      <c r="N7" s="9" t="s">
        <v>10</v>
      </c>
      <c r="P7" s="146"/>
      <c r="Q7" s="9" t="s">
        <v>8</v>
      </c>
      <c r="R7" s="9" t="s">
        <v>9</v>
      </c>
      <c r="S7" s="9" t="s">
        <v>11</v>
      </c>
      <c r="T7" s="9" t="s">
        <v>12</v>
      </c>
      <c r="U7" s="9" t="s">
        <v>12</v>
      </c>
      <c r="V7" s="9" t="s">
        <v>8</v>
      </c>
      <c r="W7" s="9" t="s">
        <v>9</v>
      </c>
      <c r="X7" s="9" t="s">
        <v>11</v>
      </c>
      <c r="Y7" s="9" t="s">
        <v>12</v>
      </c>
      <c r="Z7" s="9" t="s">
        <v>12</v>
      </c>
      <c r="AB7" s="146"/>
      <c r="AC7" s="9" t="s">
        <v>8</v>
      </c>
      <c r="AD7" s="9" t="s">
        <v>9</v>
      </c>
      <c r="AE7" s="9" t="s">
        <v>11</v>
      </c>
      <c r="AF7" s="9" t="s">
        <v>8</v>
      </c>
      <c r="AG7" s="9" t="s">
        <v>9</v>
      </c>
      <c r="AH7" s="9" t="s">
        <v>11</v>
      </c>
      <c r="AJ7" s="146"/>
      <c r="AK7" s="9" t="s">
        <v>8</v>
      </c>
      <c r="AL7" s="9" t="s">
        <v>9</v>
      </c>
      <c r="AM7" s="9" t="s">
        <v>11</v>
      </c>
      <c r="AN7" s="9" t="s">
        <v>8</v>
      </c>
      <c r="AO7" s="9" t="s">
        <v>9</v>
      </c>
      <c r="AP7" s="9" t="s">
        <v>11</v>
      </c>
    </row>
    <row r="8" spans="1:42" x14ac:dyDescent="0.25">
      <c r="A8" s="17">
        <v>1</v>
      </c>
      <c r="B8" s="10" t="s">
        <v>13</v>
      </c>
      <c r="C8" s="13" t="s">
        <v>143</v>
      </c>
      <c r="D8" s="13" t="s">
        <v>144</v>
      </c>
      <c r="E8" s="13" t="s">
        <v>145</v>
      </c>
      <c r="F8" s="13" t="s">
        <v>146</v>
      </c>
      <c r="G8" s="13" t="s">
        <v>147</v>
      </c>
      <c r="H8" s="13" t="s">
        <v>148</v>
      </c>
      <c r="I8" s="12" t="s">
        <v>143</v>
      </c>
      <c r="J8" s="13" t="s">
        <v>144</v>
      </c>
      <c r="K8" s="13" t="s">
        <v>145</v>
      </c>
      <c r="L8" s="13" t="s">
        <v>146</v>
      </c>
      <c r="M8" s="13" t="s">
        <v>147</v>
      </c>
      <c r="N8" s="13" t="s">
        <v>148</v>
      </c>
      <c r="P8" s="10" t="s">
        <v>13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B8" s="10" t="s">
        <v>13</v>
      </c>
      <c r="AC8" s="13">
        <v>3.5000000000000003E-2</v>
      </c>
      <c r="AD8" s="13">
        <v>0</v>
      </c>
      <c r="AE8" s="13">
        <v>0.05</v>
      </c>
      <c r="AF8" s="3">
        <v>3.5000000000000003E-2</v>
      </c>
      <c r="AG8" s="3">
        <v>0</v>
      </c>
      <c r="AH8" s="3">
        <v>0.05</v>
      </c>
      <c r="AJ8" s="10" t="s">
        <v>13</v>
      </c>
      <c r="AK8" s="13" t="s">
        <v>149</v>
      </c>
      <c r="AL8" s="13">
        <v>16.34</v>
      </c>
      <c r="AM8" s="13">
        <v>1.95</v>
      </c>
      <c r="AN8" s="13" t="s">
        <v>149</v>
      </c>
      <c r="AO8" s="13">
        <v>16.34</v>
      </c>
      <c r="AP8" s="13">
        <v>1.95</v>
      </c>
    </row>
    <row r="9" spans="1:42" x14ac:dyDescent="0.25">
      <c r="A9" s="18">
        <v>2</v>
      </c>
      <c r="B9" s="11" t="s">
        <v>14</v>
      </c>
      <c r="C9" s="13">
        <v>85.266999999999996</v>
      </c>
      <c r="D9" s="13">
        <v>7.78</v>
      </c>
      <c r="E9" s="13">
        <v>3.73</v>
      </c>
      <c r="F9" s="13">
        <v>93.242000000000004</v>
      </c>
      <c r="G9" s="13">
        <v>15.173</v>
      </c>
      <c r="H9" s="13">
        <v>3.93</v>
      </c>
      <c r="I9" s="13">
        <v>85.266999999999996</v>
      </c>
      <c r="J9" s="13">
        <v>7.78</v>
      </c>
      <c r="K9" s="13">
        <v>3.73</v>
      </c>
      <c r="L9" s="13">
        <v>93.242000000000004</v>
      </c>
      <c r="M9" s="13">
        <v>15.173</v>
      </c>
      <c r="N9" s="13">
        <v>3.93</v>
      </c>
      <c r="P9" s="11" t="s">
        <v>14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B9" s="11" t="s">
        <v>14</v>
      </c>
      <c r="AC9" s="13">
        <v>0</v>
      </c>
      <c r="AD9" s="13">
        <v>0</v>
      </c>
      <c r="AE9" s="13">
        <v>0</v>
      </c>
      <c r="AF9" s="3">
        <v>0</v>
      </c>
      <c r="AG9" s="3">
        <v>0</v>
      </c>
      <c r="AH9" s="3">
        <v>0</v>
      </c>
      <c r="AJ9" s="11" t="s">
        <v>14</v>
      </c>
      <c r="AK9" s="13">
        <v>5.42</v>
      </c>
      <c r="AL9" s="13">
        <v>4.5890000000000004</v>
      </c>
      <c r="AM9" s="13">
        <v>0</v>
      </c>
      <c r="AN9" s="13">
        <v>5.42</v>
      </c>
      <c r="AO9" s="13">
        <v>4.5890000000000004</v>
      </c>
      <c r="AP9" s="13">
        <v>0</v>
      </c>
    </row>
    <row r="10" spans="1:42" x14ac:dyDescent="0.25">
      <c r="A10" s="17">
        <v>3</v>
      </c>
      <c r="B10" s="11" t="s">
        <v>15</v>
      </c>
      <c r="C10" s="12">
        <v>274.154</v>
      </c>
      <c r="D10" s="12">
        <v>131.381</v>
      </c>
      <c r="E10" s="12">
        <v>29.254999999999999</v>
      </c>
      <c r="F10" s="12">
        <v>285.52300000000002</v>
      </c>
      <c r="G10" s="12">
        <v>131.381</v>
      </c>
      <c r="H10" s="12">
        <v>29.254999999999999</v>
      </c>
      <c r="I10" s="12">
        <v>828.75</v>
      </c>
      <c r="J10" s="12">
        <v>362.51400000000001</v>
      </c>
      <c r="K10" s="12">
        <v>100.80500000000001</v>
      </c>
      <c r="L10" s="12">
        <v>828.75</v>
      </c>
      <c r="M10" s="12">
        <v>362.51400000000001</v>
      </c>
      <c r="N10" s="12">
        <v>100.80500000000001</v>
      </c>
      <c r="P10" s="11" t="s">
        <v>15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3.915</v>
      </c>
      <c r="W10" s="12">
        <v>4.3970000000000002</v>
      </c>
      <c r="X10" s="12">
        <v>0</v>
      </c>
      <c r="Y10" s="12">
        <v>0</v>
      </c>
      <c r="Z10" s="12">
        <v>0</v>
      </c>
      <c r="AB10" s="11" t="s">
        <v>15</v>
      </c>
      <c r="AC10" s="12">
        <v>0</v>
      </c>
      <c r="AD10" s="12">
        <v>0</v>
      </c>
      <c r="AE10" s="12">
        <v>0</v>
      </c>
      <c r="AF10" s="2">
        <v>0</v>
      </c>
      <c r="AG10" s="2">
        <v>0.16500000000000001</v>
      </c>
      <c r="AH10" s="2">
        <v>0</v>
      </c>
      <c r="AJ10" s="11" t="s">
        <v>15</v>
      </c>
      <c r="AK10" s="12">
        <v>1.07</v>
      </c>
      <c r="AL10" s="12">
        <v>0</v>
      </c>
      <c r="AM10" s="12">
        <v>0.56000000000000005</v>
      </c>
      <c r="AN10" s="12">
        <v>13.387</v>
      </c>
      <c r="AO10" s="12">
        <v>2.4969999999999999</v>
      </c>
      <c r="AP10" s="12">
        <v>3.85</v>
      </c>
    </row>
    <row r="11" spans="1:42" x14ac:dyDescent="0.25">
      <c r="A11" s="18">
        <v>4</v>
      </c>
      <c r="B11" s="10" t="s">
        <v>16</v>
      </c>
      <c r="C11" s="13">
        <v>46.37</v>
      </c>
      <c r="D11" s="13">
        <v>13.46</v>
      </c>
      <c r="E11" s="13">
        <v>6.83</v>
      </c>
      <c r="F11" s="13">
        <v>50.746000000000002</v>
      </c>
      <c r="G11" s="13">
        <v>14.848000000000001</v>
      </c>
      <c r="H11" s="13">
        <v>6.83</v>
      </c>
      <c r="I11" s="13">
        <v>46.37</v>
      </c>
      <c r="J11" s="13">
        <v>13.46</v>
      </c>
      <c r="K11" s="13">
        <v>6.83</v>
      </c>
      <c r="L11" s="13">
        <v>50.746000000000002</v>
      </c>
      <c r="M11" s="13">
        <v>14.848000000000001</v>
      </c>
      <c r="N11" s="13">
        <v>6.83</v>
      </c>
      <c r="P11" s="10" t="s">
        <v>16</v>
      </c>
      <c r="Q11" s="13">
        <v>3.0070000000000001</v>
      </c>
      <c r="R11" s="13">
        <v>0</v>
      </c>
      <c r="S11" s="13">
        <v>0</v>
      </c>
      <c r="T11" s="13">
        <v>0</v>
      </c>
      <c r="U11" s="13">
        <v>0</v>
      </c>
      <c r="V11" s="13">
        <v>3.0070000000000001</v>
      </c>
      <c r="W11" s="13">
        <v>0</v>
      </c>
      <c r="X11" s="13">
        <v>0</v>
      </c>
      <c r="Y11" s="13">
        <v>0</v>
      </c>
      <c r="Z11" s="13">
        <v>0</v>
      </c>
      <c r="AB11" s="10" t="s">
        <v>16</v>
      </c>
      <c r="AC11" s="13">
        <v>13.08</v>
      </c>
      <c r="AD11" s="13">
        <v>5.31</v>
      </c>
      <c r="AE11" s="13">
        <v>0</v>
      </c>
      <c r="AF11" s="3">
        <v>13.08</v>
      </c>
      <c r="AG11" s="3">
        <v>5.31</v>
      </c>
      <c r="AH11" s="3">
        <v>0</v>
      </c>
      <c r="AJ11" s="10" t="s">
        <v>16</v>
      </c>
      <c r="AK11" s="13">
        <v>34.959000000000003</v>
      </c>
      <c r="AL11" s="13">
        <v>14.477</v>
      </c>
      <c r="AM11" s="13">
        <v>15.24</v>
      </c>
      <c r="AN11" s="13">
        <v>34.959000000000003</v>
      </c>
      <c r="AO11" s="13">
        <v>14.477</v>
      </c>
      <c r="AP11" s="13">
        <v>15.24</v>
      </c>
    </row>
    <row r="12" spans="1:42" x14ac:dyDescent="0.25">
      <c r="A12" s="17">
        <v>5</v>
      </c>
      <c r="B12" s="10" t="s">
        <v>17</v>
      </c>
      <c r="C12" s="13">
        <v>82.353999999999999</v>
      </c>
      <c r="D12" s="13">
        <v>30.99</v>
      </c>
      <c r="E12" s="13">
        <v>12.7</v>
      </c>
      <c r="F12" s="13">
        <v>85.762</v>
      </c>
      <c r="G12" s="13">
        <v>30.29</v>
      </c>
      <c r="H12" s="13">
        <v>10.5</v>
      </c>
      <c r="I12" s="13">
        <v>82.353999999999999</v>
      </c>
      <c r="J12" s="13">
        <v>30.99</v>
      </c>
      <c r="K12" s="13">
        <v>12.7</v>
      </c>
      <c r="L12" s="13">
        <v>85.762</v>
      </c>
      <c r="M12" s="13">
        <v>30.29</v>
      </c>
      <c r="N12" s="13">
        <v>10.5</v>
      </c>
      <c r="P12" s="10" t="s">
        <v>17</v>
      </c>
      <c r="Q12" s="13">
        <v>0</v>
      </c>
      <c r="R12" s="13" t="s">
        <v>48</v>
      </c>
      <c r="S12" s="13" t="s">
        <v>48</v>
      </c>
      <c r="T12" s="13">
        <v>2</v>
      </c>
      <c r="U12" s="13">
        <v>0</v>
      </c>
      <c r="V12" s="13">
        <v>0</v>
      </c>
      <c r="W12" s="13" t="s">
        <v>48</v>
      </c>
      <c r="X12" s="13" t="s">
        <v>48</v>
      </c>
      <c r="Y12" s="13">
        <v>2</v>
      </c>
      <c r="Z12" s="13">
        <v>0</v>
      </c>
      <c r="AB12" s="10" t="s">
        <v>17</v>
      </c>
      <c r="AC12" s="13">
        <v>0.80200000000000005</v>
      </c>
      <c r="AD12" s="13">
        <v>8.5500000000000007</v>
      </c>
      <c r="AE12" s="13">
        <v>0</v>
      </c>
      <c r="AF12" s="3">
        <v>0.80200000000000005</v>
      </c>
      <c r="AG12" s="3">
        <v>8.5500000000000007</v>
      </c>
      <c r="AH12" s="3">
        <v>0</v>
      </c>
      <c r="AJ12" s="10" t="s">
        <v>17</v>
      </c>
      <c r="AK12" s="13">
        <v>3.4249999999999998</v>
      </c>
      <c r="AL12" s="13" t="s">
        <v>115</v>
      </c>
      <c r="AM12" s="13" t="s">
        <v>116</v>
      </c>
      <c r="AN12" s="13">
        <v>3.4249999999999998</v>
      </c>
      <c r="AO12" s="13" t="s">
        <v>115</v>
      </c>
      <c r="AP12" s="13" t="s">
        <v>116</v>
      </c>
    </row>
    <row r="13" spans="1:42" x14ac:dyDescent="0.25">
      <c r="A13" s="18">
        <v>6</v>
      </c>
      <c r="B13" s="11" t="s">
        <v>18</v>
      </c>
      <c r="C13" s="12">
        <v>38.023000000000003</v>
      </c>
      <c r="D13" s="12">
        <v>30.042000000000002</v>
      </c>
      <c r="E13" s="12">
        <v>3.9</v>
      </c>
      <c r="F13" s="12">
        <v>26.536000000000001</v>
      </c>
      <c r="G13" s="12">
        <v>9.3659999999999997</v>
      </c>
      <c r="H13" s="12">
        <v>3.9</v>
      </c>
      <c r="I13" s="12">
        <v>38.023000000000003</v>
      </c>
      <c r="J13" s="12">
        <v>30.042000000000002</v>
      </c>
      <c r="K13" s="12">
        <v>3.9</v>
      </c>
      <c r="L13" s="12">
        <v>26.536000000000001</v>
      </c>
      <c r="M13" s="12">
        <v>9.3659999999999997</v>
      </c>
      <c r="N13" s="12">
        <v>3.9</v>
      </c>
      <c r="P13" s="11" t="s">
        <v>18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B13" s="11" t="s">
        <v>18</v>
      </c>
      <c r="AC13" s="12">
        <v>0.05</v>
      </c>
      <c r="AD13" s="12">
        <v>0.06</v>
      </c>
      <c r="AE13" s="12">
        <v>0</v>
      </c>
      <c r="AF13" s="4">
        <v>0.05</v>
      </c>
      <c r="AG13" s="4">
        <v>0.06</v>
      </c>
      <c r="AH13" s="4">
        <v>0</v>
      </c>
      <c r="AJ13" s="11" t="s">
        <v>18</v>
      </c>
      <c r="AK13" s="12">
        <v>0.31</v>
      </c>
      <c r="AL13" s="12">
        <v>1.57</v>
      </c>
      <c r="AM13" s="12">
        <v>0</v>
      </c>
      <c r="AN13" s="12">
        <v>0.31</v>
      </c>
      <c r="AO13" s="12">
        <v>1.57</v>
      </c>
      <c r="AP13" s="12">
        <v>0</v>
      </c>
    </row>
    <row r="14" spans="1:42" x14ac:dyDescent="0.25">
      <c r="A14" s="17">
        <v>7</v>
      </c>
      <c r="B14" s="11" t="s">
        <v>19</v>
      </c>
      <c r="C14" s="14">
        <v>76.23</v>
      </c>
      <c r="D14" s="14">
        <v>34.909999999999997</v>
      </c>
      <c r="E14" s="14">
        <v>34.409999999999997</v>
      </c>
      <c r="F14" s="14">
        <v>84.46</v>
      </c>
      <c r="G14" s="14">
        <v>43.01</v>
      </c>
      <c r="H14" s="14">
        <v>22.01</v>
      </c>
      <c r="I14" s="14">
        <v>76.23</v>
      </c>
      <c r="J14" s="14">
        <v>34.909999999999997</v>
      </c>
      <c r="K14" s="14">
        <v>34.409999999999997</v>
      </c>
      <c r="L14" s="14">
        <v>84.46</v>
      </c>
      <c r="M14" s="14">
        <v>43.01</v>
      </c>
      <c r="N14" s="14">
        <v>22.01</v>
      </c>
      <c r="P14" s="11" t="s">
        <v>19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B14" s="11" t="s">
        <v>19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J14" s="11" t="s">
        <v>19</v>
      </c>
      <c r="AK14" s="14">
        <v>15.22</v>
      </c>
      <c r="AL14" s="45">
        <v>3.09</v>
      </c>
      <c r="AM14" s="14">
        <v>4.8</v>
      </c>
      <c r="AN14" s="14">
        <v>15.22</v>
      </c>
      <c r="AO14" s="45">
        <v>3.09</v>
      </c>
      <c r="AP14" s="14">
        <v>4.8</v>
      </c>
    </row>
    <row r="15" spans="1:42" x14ac:dyDescent="0.25">
      <c r="A15" s="18">
        <v>8</v>
      </c>
      <c r="B15" s="11" t="s">
        <v>20</v>
      </c>
      <c r="C15" s="12">
        <v>9.4500000000000011</v>
      </c>
      <c r="D15" s="12">
        <v>1.44</v>
      </c>
      <c r="E15" s="12">
        <v>3.9</v>
      </c>
      <c r="F15" s="12">
        <v>4.3899999999999997</v>
      </c>
      <c r="G15" s="12"/>
      <c r="H15" s="12">
        <v>3.9</v>
      </c>
      <c r="I15" s="37">
        <v>9.4500000000000011</v>
      </c>
      <c r="J15" s="12">
        <v>1.44</v>
      </c>
      <c r="K15" s="12">
        <v>3.9</v>
      </c>
      <c r="L15" s="12">
        <v>4.3899999999999997</v>
      </c>
      <c r="M15" s="12"/>
      <c r="N15" s="12">
        <v>3.9</v>
      </c>
      <c r="P15" s="11" t="s">
        <v>20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B15" s="11" t="s">
        <v>20</v>
      </c>
      <c r="AC15" s="12">
        <v>0</v>
      </c>
      <c r="AD15" s="12">
        <v>0</v>
      </c>
      <c r="AE15" s="12">
        <v>0.05</v>
      </c>
      <c r="AF15" s="6">
        <v>0</v>
      </c>
      <c r="AG15" s="6">
        <v>0</v>
      </c>
      <c r="AH15" s="6">
        <v>0.05</v>
      </c>
      <c r="AJ15" s="11" t="s">
        <v>20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</row>
    <row r="16" spans="1:42" ht="16.5" customHeight="1" x14ac:dyDescent="0.25">
      <c r="A16" s="17">
        <v>9</v>
      </c>
      <c r="B16" s="11" t="s">
        <v>21</v>
      </c>
      <c r="C16" s="45">
        <v>280.77999999999997</v>
      </c>
      <c r="D16" s="45">
        <v>130.9</v>
      </c>
      <c r="E16" s="45">
        <v>27.6</v>
      </c>
      <c r="F16" s="45">
        <v>319.93</v>
      </c>
      <c r="G16" s="45">
        <v>120.3</v>
      </c>
      <c r="H16" s="45">
        <v>30.17</v>
      </c>
      <c r="I16" s="45">
        <v>280.77999999999997</v>
      </c>
      <c r="J16" s="45">
        <v>130.9</v>
      </c>
      <c r="K16" s="45">
        <v>27.6</v>
      </c>
      <c r="L16" s="45">
        <v>319.93</v>
      </c>
      <c r="M16" s="45">
        <v>120.3</v>
      </c>
      <c r="N16" s="45">
        <v>30.17</v>
      </c>
      <c r="P16" s="11" t="s">
        <v>21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B16" s="11" t="s">
        <v>21</v>
      </c>
      <c r="AC16" s="13"/>
      <c r="AD16" s="13"/>
      <c r="AE16" s="13"/>
      <c r="AF16" s="3"/>
      <c r="AG16" s="3"/>
      <c r="AH16" s="3"/>
      <c r="AJ16" s="11" t="s">
        <v>21</v>
      </c>
      <c r="AK16" s="13"/>
      <c r="AL16" s="13"/>
      <c r="AM16" s="13"/>
      <c r="AN16" s="13"/>
      <c r="AO16" s="13"/>
      <c r="AP16" s="13"/>
    </row>
    <row r="17" spans="1:42" x14ac:dyDescent="0.25">
      <c r="A17" s="18">
        <v>10</v>
      </c>
      <c r="B17" s="11" t="s">
        <v>22</v>
      </c>
      <c r="C17" s="13">
        <v>252.56700000000001</v>
      </c>
      <c r="D17" s="13">
        <v>95.296000000000006</v>
      </c>
      <c r="E17" s="13">
        <v>29.388999999999999</v>
      </c>
      <c r="F17" s="13">
        <v>288.48700000000002</v>
      </c>
      <c r="G17" s="13">
        <v>108.941</v>
      </c>
      <c r="H17" s="13">
        <v>30.079000000000001</v>
      </c>
      <c r="I17" s="20">
        <v>252.56700000000001</v>
      </c>
      <c r="J17" s="20">
        <v>95.296000000000006</v>
      </c>
      <c r="K17" s="20">
        <v>29.388999999999999</v>
      </c>
      <c r="L17" s="20">
        <v>288.48700000000002</v>
      </c>
      <c r="M17" s="20">
        <v>108.941</v>
      </c>
      <c r="N17" s="20">
        <v>30.079000000000001</v>
      </c>
      <c r="P17" s="11" t="s">
        <v>22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B17" s="11" t="s">
        <v>22</v>
      </c>
      <c r="AC17" s="13">
        <v>0</v>
      </c>
      <c r="AD17" s="13">
        <v>0</v>
      </c>
      <c r="AE17" s="13">
        <v>0</v>
      </c>
      <c r="AF17" s="3">
        <v>0</v>
      </c>
      <c r="AG17" s="3">
        <v>0</v>
      </c>
      <c r="AH17" s="3">
        <v>0</v>
      </c>
      <c r="AJ17" s="11" t="s">
        <v>22</v>
      </c>
      <c r="AK17" s="13" t="s">
        <v>46</v>
      </c>
      <c r="AL17" s="13" t="s">
        <v>47</v>
      </c>
      <c r="AM17" s="13" t="s">
        <v>48</v>
      </c>
      <c r="AN17" s="13" t="s">
        <v>46</v>
      </c>
      <c r="AO17" s="13" t="s">
        <v>47</v>
      </c>
      <c r="AP17" s="13" t="s">
        <v>48</v>
      </c>
    </row>
    <row r="18" spans="1:42" x14ac:dyDescent="0.25">
      <c r="A18" s="17">
        <v>11</v>
      </c>
      <c r="B18" s="11" t="s">
        <v>23</v>
      </c>
      <c r="C18" s="13" t="s">
        <v>85</v>
      </c>
      <c r="D18" s="13" t="s">
        <v>86</v>
      </c>
      <c r="E18" s="13" t="s">
        <v>87</v>
      </c>
      <c r="F18" s="13" t="s">
        <v>88</v>
      </c>
      <c r="G18" s="13" t="s">
        <v>89</v>
      </c>
      <c r="H18" s="13" t="s">
        <v>90</v>
      </c>
      <c r="I18" s="13" t="s">
        <v>85</v>
      </c>
      <c r="J18" s="13" t="s">
        <v>86</v>
      </c>
      <c r="K18" s="13" t="s">
        <v>87</v>
      </c>
      <c r="L18" s="13" t="s">
        <v>88</v>
      </c>
      <c r="M18" s="13" t="s">
        <v>89</v>
      </c>
      <c r="N18" s="13" t="s">
        <v>90</v>
      </c>
      <c r="P18" s="11" t="s">
        <v>23</v>
      </c>
      <c r="Q18" s="13" t="s">
        <v>91</v>
      </c>
      <c r="R18" s="13" t="s">
        <v>48</v>
      </c>
      <c r="S18" s="13" t="s">
        <v>92</v>
      </c>
      <c r="T18" s="13">
        <v>1</v>
      </c>
      <c r="U18" s="13">
        <v>0</v>
      </c>
      <c r="V18" s="13" t="s">
        <v>91</v>
      </c>
      <c r="W18" s="13" t="s">
        <v>48</v>
      </c>
      <c r="X18" s="13" t="s">
        <v>92</v>
      </c>
      <c r="Y18" s="13">
        <v>1</v>
      </c>
      <c r="Z18" s="13">
        <v>0</v>
      </c>
      <c r="AB18" s="11" t="s">
        <v>23</v>
      </c>
      <c r="AC18" s="13">
        <v>3.43</v>
      </c>
      <c r="AD18" s="13">
        <v>5.52</v>
      </c>
      <c r="AE18" s="13">
        <v>0</v>
      </c>
      <c r="AF18" s="3">
        <v>3.43</v>
      </c>
      <c r="AG18" s="3">
        <v>5.52</v>
      </c>
      <c r="AH18" s="3">
        <v>0</v>
      </c>
      <c r="AJ18" s="11" t="s">
        <v>23</v>
      </c>
      <c r="AK18" s="13" t="s">
        <v>93</v>
      </c>
      <c r="AL18" s="13" t="s">
        <v>94</v>
      </c>
      <c r="AM18" s="13" t="s">
        <v>95</v>
      </c>
      <c r="AN18" s="13" t="s">
        <v>93</v>
      </c>
      <c r="AO18" s="13" t="s">
        <v>94</v>
      </c>
      <c r="AP18" s="13" t="s">
        <v>95</v>
      </c>
    </row>
    <row r="19" spans="1:42" x14ac:dyDescent="0.25">
      <c r="A19" s="18">
        <v>12</v>
      </c>
      <c r="B19" s="11" t="s">
        <v>24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P19" s="11" t="s">
        <v>24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B19" s="11" t="s">
        <v>24</v>
      </c>
      <c r="AC19" s="13"/>
      <c r="AD19" s="13"/>
      <c r="AE19" s="13"/>
      <c r="AF19" s="3"/>
      <c r="AG19" s="3"/>
      <c r="AH19" s="3"/>
      <c r="AJ19" s="11" t="s">
        <v>24</v>
      </c>
      <c r="AK19" s="13"/>
      <c r="AL19" s="13"/>
      <c r="AM19" s="13"/>
      <c r="AN19" s="13"/>
      <c r="AO19" s="13"/>
      <c r="AP19" s="13"/>
    </row>
    <row r="20" spans="1:42" s="31" customFormat="1" x14ac:dyDescent="0.25">
      <c r="A20" s="28">
        <v>13</v>
      </c>
      <c r="B20" s="29" t="s">
        <v>25</v>
      </c>
      <c r="C20" s="30" t="s">
        <v>54</v>
      </c>
      <c r="D20" s="30" t="s">
        <v>55</v>
      </c>
      <c r="E20" s="30" t="s">
        <v>56</v>
      </c>
      <c r="F20" s="30" t="s">
        <v>57</v>
      </c>
      <c r="G20" s="30" t="s">
        <v>58</v>
      </c>
      <c r="H20" s="30" t="s">
        <v>59</v>
      </c>
      <c r="I20" s="30" t="s">
        <v>54</v>
      </c>
      <c r="J20" s="30" t="s">
        <v>55</v>
      </c>
      <c r="K20" s="30" t="s">
        <v>56</v>
      </c>
      <c r="L20" s="30" t="s">
        <v>57</v>
      </c>
      <c r="M20" s="30" t="s">
        <v>58</v>
      </c>
      <c r="N20" s="30" t="s">
        <v>59</v>
      </c>
      <c r="P20" s="29" t="s">
        <v>25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B20" s="29" t="s">
        <v>25</v>
      </c>
      <c r="AC20" s="30">
        <v>0.85299999999999998</v>
      </c>
      <c r="AD20" s="30">
        <v>0.96799999999999997</v>
      </c>
      <c r="AE20" s="30">
        <v>0</v>
      </c>
      <c r="AF20" s="32">
        <v>0.85299999999999998</v>
      </c>
      <c r="AG20" s="32">
        <v>0.96799999999999997</v>
      </c>
      <c r="AH20" s="32">
        <v>0</v>
      </c>
      <c r="AJ20" s="29" t="s">
        <v>25</v>
      </c>
      <c r="AK20" s="30" t="s">
        <v>60</v>
      </c>
      <c r="AL20" s="30" t="s">
        <v>61</v>
      </c>
      <c r="AM20" s="30" t="s">
        <v>62</v>
      </c>
      <c r="AN20" s="30" t="s">
        <v>60</v>
      </c>
      <c r="AO20" s="30" t="s">
        <v>61</v>
      </c>
      <c r="AP20" s="30" t="s">
        <v>62</v>
      </c>
    </row>
    <row r="21" spans="1:42" x14ac:dyDescent="0.25">
      <c r="A21" s="18">
        <v>14</v>
      </c>
      <c r="B21" s="11" t="s">
        <v>26</v>
      </c>
      <c r="C21" s="21">
        <v>153.57</v>
      </c>
      <c r="D21" s="21">
        <v>38.29</v>
      </c>
      <c r="E21" s="21">
        <v>46.32</v>
      </c>
      <c r="F21" s="21">
        <v>153.57</v>
      </c>
      <c r="G21" s="21">
        <v>38.29</v>
      </c>
      <c r="H21" s="21">
        <v>46.32</v>
      </c>
      <c r="I21" s="21">
        <v>426.27</v>
      </c>
      <c r="J21" s="21">
        <v>128.76</v>
      </c>
      <c r="K21" s="21">
        <v>92.182000000000002</v>
      </c>
      <c r="L21" s="21">
        <v>426.27</v>
      </c>
      <c r="M21" s="21">
        <v>128.76</v>
      </c>
      <c r="N21" s="21">
        <v>93.182000000000002</v>
      </c>
      <c r="P21" s="11" t="s">
        <v>26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B21" s="11" t="s">
        <v>26</v>
      </c>
      <c r="AC21" s="21">
        <v>0</v>
      </c>
      <c r="AD21" s="21">
        <v>0</v>
      </c>
      <c r="AE21" s="21">
        <v>0</v>
      </c>
      <c r="AF21" s="23">
        <v>0</v>
      </c>
      <c r="AG21" s="23">
        <v>0</v>
      </c>
      <c r="AH21" s="23">
        <v>0</v>
      </c>
      <c r="AJ21" s="11" t="s">
        <v>26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</row>
    <row r="22" spans="1:42" x14ac:dyDescent="0.25">
      <c r="A22" s="17">
        <v>15</v>
      </c>
      <c r="B22" s="11" t="s">
        <v>27</v>
      </c>
      <c r="C22" s="21">
        <v>425.47600000000011</v>
      </c>
      <c r="D22" s="21">
        <v>255.98199999999997</v>
      </c>
      <c r="E22" s="22">
        <v>11.829000000000001</v>
      </c>
      <c r="F22" s="21">
        <v>325.5629999999997</v>
      </c>
      <c r="G22" s="21">
        <v>242.18200000000002</v>
      </c>
      <c r="H22" s="22">
        <v>11.829000000000001</v>
      </c>
      <c r="I22" s="13">
        <v>425.47600000000011</v>
      </c>
      <c r="J22" s="13">
        <v>255.98199999999997</v>
      </c>
      <c r="K22" s="13">
        <v>11.829000000000001</v>
      </c>
      <c r="L22" s="13">
        <v>325.5629999999997</v>
      </c>
      <c r="M22" s="13">
        <v>242.18200000000002</v>
      </c>
      <c r="N22" s="13">
        <v>11.829000000000001</v>
      </c>
      <c r="P22" s="11" t="s">
        <v>27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B22" s="11" t="s">
        <v>27</v>
      </c>
      <c r="AC22" s="13">
        <v>0.09</v>
      </c>
      <c r="AD22" s="13">
        <v>0.28000000000000003</v>
      </c>
      <c r="AE22" s="13">
        <v>0</v>
      </c>
      <c r="AF22" s="3">
        <v>0.09</v>
      </c>
      <c r="AG22" s="3">
        <v>0.28000000000000003</v>
      </c>
      <c r="AH22" s="3">
        <v>0</v>
      </c>
      <c r="AJ22" s="11" t="s">
        <v>27</v>
      </c>
      <c r="AK22" s="13">
        <v>81.834100000000007</v>
      </c>
      <c r="AL22" s="13">
        <v>56.614699999999999</v>
      </c>
      <c r="AM22" s="13">
        <v>0</v>
      </c>
      <c r="AN22" s="13">
        <v>81.834100000000007</v>
      </c>
      <c r="AO22" s="13">
        <v>56.614699999999999</v>
      </c>
      <c r="AP22" s="13">
        <v>0</v>
      </c>
    </row>
    <row r="23" spans="1:42" x14ac:dyDescent="0.25">
      <c r="A23" s="18">
        <v>16</v>
      </c>
      <c r="B23" s="10" t="s">
        <v>28</v>
      </c>
      <c r="C23" s="21">
        <v>108.32</v>
      </c>
      <c r="D23" s="21">
        <v>15.64</v>
      </c>
      <c r="E23" s="22">
        <v>2.89</v>
      </c>
      <c r="F23" s="21">
        <v>108.32</v>
      </c>
      <c r="G23" s="21">
        <v>15.64</v>
      </c>
      <c r="H23" s="22">
        <v>2.89</v>
      </c>
      <c r="I23" s="13">
        <v>299.08</v>
      </c>
      <c r="J23" s="13">
        <v>33.270000000000003</v>
      </c>
      <c r="K23" s="13">
        <v>13.63</v>
      </c>
      <c r="L23" s="13">
        <v>299.08</v>
      </c>
      <c r="M23" s="13">
        <v>33.270000000000003</v>
      </c>
      <c r="N23" s="13">
        <v>13.63</v>
      </c>
      <c r="P23" s="10" t="s">
        <v>28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B23" s="10" t="s">
        <v>28</v>
      </c>
      <c r="AC23" s="13">
        <v>0</v>
      </c>
      <c r="AD23" s="13">
        <v>0</v>
      </c>
      <c r="AE23" s="13">
        <v>0</v>
      </c>
      <c r="AF23" s="3">
        <v>0</v>
      </c>
      <c r="AG23" s="3">
        <v>0</v>
      </c>
      <c r="AH23" s="3">
        <v>0</v>
      </c>
      <c r="AJ23" s="10" t="s">
        <v>28</v>
      </c>
      <c r="AK23" s="13">
        <v>49.54</v>
      </c>
      <c r="AL23" s="13">
        <v>34.32</v>
      </c>
      <c r="AM23" s="13">
        <v>8.49</v>
      </c>
      <c r="AN23" s="13">
        <v>168.88</v>
      </c>
      <c r="AO23" s="13">
        <v>72.25</v>
      </c>
      <c r="AP23" s="13">
        <v>11.38</v>
      </c>
    </row>
    <row r="24" spans="1:42" x14ac:dyDescent="0.25">
      <c r="A24" s="17">
        <v>17</v>
      </c>
      <c r="B24" s="10" t="s">
        <v>29</v>
      </c>
      <c r="C24" s="21">
        <v>117.35</v>
      </c>
      <c r="D24" s="21">
        <v>59.66</v>
      </c>
      <c r="E24" s="22">
        <v>6.8780000000000001</v>
      </c>
      <c r="F24" s="21">
        <v>117.42100000000001</v>
      </c>
      <c r="G24" s="21">
        <v>56.23</v>
      </c>
      <c r="H24" s="22">
        <v>6.5780000000000003</v>
      </c>
      <c r="I24" s="13">
        <v>329.59</v>
      </c>
      <c r="J24" s="13">
        <v>154.535</v>
      </c>
      <c r="K24" s="13">
        <v>16.131</v>
      </c>
      <c r="L24" s="13">
        <v>330.43200000000002</v>
      </c>
      <c r="M24" s="13">
        <v>151.10499999999999</v>
      </c>
      <c r="N24" s="13">
        <v>15.831</v>
      </c>
      <c r="P24" s="10" t="s">
        <v>29</v>
      </c>
      <c r="Q24" s="13">
        <v>0.98499999999999999</v>
      </c>
      <c r="R24" s="13">
        <v>0</v>
      </c>
      <c r="S24" s="13">
        <v>0</v>
      </c>
      <c r="T24" s="13">
        <v>0</v>
      </c>
      <c r="U24" s="13">
        <v>0</v>
      </c>
      <c r="V24" s="13">
        <v>2.7349999999999999</v>
      </c>
      <c r="W24" s="13">
        <v>0</v>
      </c>
      <c r="X24" s="13">
        <v>0</v>
      </c>
      <c r="Y24" s="13">
        <v>0</v>
      </c>
      <c r="Z24" s="13">
        <v>0</v>
      </c>
      <c r="AB24" s="10" t="s">
        <v>29</v>
      </c>
      <c r="AC24" s="13">
        <v>1.98</v>
      </c>
      <c r="AD24" s="13">
        <v>0.4</v>
      </c>
      <c r="AE24" s="13">
        <v>0</v>
      </c>
      <c r="AF24" s="13">
        <v>4</v>
      </c>
      <c r="AG24" s="13">
        <v>8</v>
      </c>
      <c r="AH24" s="13">
        <v>0</v>
      </c>
      <c r="AJ24" s="10" t="s">
        <v>29</v>
      </c>
      <c r="AK24" s="13">
        <v>3.4910000000000001</v>
      </c>
      <c r="AL24" s="13">
        <v>16.670000000000002</v>
      </c>
      <c r="AM24" s="13">
        <v>0</v>
      </c>
      <c r="AN24" s="13">
        <v>7.375</v>
      </c>
      <c r="AO24" s="13">
        <v>44.003</v>
      </c>
      <c r="AP24" s="13">
        <v>0</v>
      </c>
    </row>
    <row r="25" spans="1:42" x14ac:dyDescent="0.25">
      <c r="A25" s="18">
        <v>18</v>
      </c>
      <c r="B25" s="11" t="s">
        <v>30</v>
      </c>
      <c r="C25" s="21" t="s">
        <v>134</v>
      </c>
      <c r="D25" s="21" t="s">
        <v>135</v>
      </c>
      <c r="E25" s="21" t="s">
        <v>136</v>
      </c>
      <c r="F25" s="21" t="s">
        <v>134</v>
      </c>
      <c r="G25" s="21" t="s">
        <v>137</v>
      </c>
      <c r="H25" s="21" t="s">
        <v>138</v>
      </c>
      <c r="I25" s="13" t="s">
        <v>139</v>
      </c>
      <c r="J25" s="13" t="s">
        <v>140</v>
      </c>
      <c r="K25" s="13" t="s">
        <v>141</v>
      </c>
      <c r="L25" s="13" t="s">
        <v>142</v>
      </c>
      <c r="M25" s="13" t="s">
        <v>140</v>
      </c>
      <c r="N25" s="13" t="s">
        <v>141</v>
      </c>
      <c r="P25" s="11" t="s">
        <v>30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B25" s="11" t="s">
        <v>30</v>
      </c>
      <c r="AC25" s="13">
        <v>0</v>
      </c>
      <c r="AD25" s="13">
        <v>0</v>
      </c>
      <c r="AE25" s="13">
        <v>0</v>
      </c>
      <c r="AF25" s="3">
        <v>0</v>
      </c>
      <c r="AG25" s="3">
        <v>0</v>
      </c>
      <c r="AH25" s="3">
        <v>0</v>
      </c>
      <c r="AJ25" s="11" t="s">
        <v>30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</row>
    <row r="26" spans="1:42" x14ac:dyDescent="0.25">
      <c r="A26" s="17">
        <v>19</v>
      </c>
      <c r="B26" s="10" t="s">
        <v>31</v>
      </c>
      <c r="C26" s="13">
        <v>41.463999999999999</v>
      </c>
      <c r="D26" s="13">
        <v>16.173999999999999</v>
      </c>
      <c r="E26" s="13">
        <v>2.4</v>
      </c>
      <c r="F26" s="13">
        <v>41.463999999999999</v>
      </c>
      <c r="G26" s="13">
        <v>16.173999999999999</v>
      </c>
      <c r="H26" s="13">
        <v>2.4</v>
      </c>
      <c r="I26" s="13">
        <v>41.463999999999999</v>
      </c>
      <c r="J26" s="13">
        <v>16.173999999999999</v>
      </c>
      <c r="K26" s="13">
        <v>2.4</v>
      </c>
      <c r="L26" s="13">
        <v>41.463999999999999</v>
      </c>
      <c r="M26" s="13">
        <v>16.173999999999999</v>
      </c>
      <c r="N26" s="13">
        <v>2.4</v>
      </c>
      <c r="P26" s="10" t="s">
        <v>31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B26" s="10" t="s">
        <v>31</v>
      </c>
      <c r="AC26" s="13">
        <v>0</v>
      </c>
      <c r="AD26" s="13">
        <v>0</v>
      </c>
      <c r="AE26" s="13">
        <v>0</v>
      </c>
      <c r="AF26" s="3">
        <v>0</v>
      </c>
      <c r="AG26" s="3">
        <v>0</v>
      </c>
      <c r="AH26" s="3">
        <v>0</v>
      </c>
      <c r="AJ26" s="10" t="s">
        <v>31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</row>
    <row r="27" spans="1:42" x14ac:dyDescent="0.25">
      <c r="A27" s="18">
        <v>20</v>
      </c>
      <c r="B27" s="15" t="s">
        <v>32</v>
      </c>
      <c r="C27" s="12">
        <v>116.977</v>
      </c>
      <c r="D27" s="12">
        <v>96.405000000000001</v>
      </c>
      <c r="E27" s="12">
        <v>23.03</v>
      </c>
      <c r="F27" s="12">
        <v>117.479</v>
      </c>
      <c r="G27" s="12">
        <v>97.04</v>
      </c>
      <c r="H27" s="12">
        <v>23.03</v>
      </c>
      <c r="I27" s="12">
        <v>360.738</v>
      </c>
      <c r="J27" s="12">
        <v>241.654</v>
      </c>
      <c r="K27" s="12">
        <v>55.45</v>
      </c>
      <c r="L27" s="12">
        <v>361.24</v>
      </c>
      <c r="M27" s="12">
        <v>242.52</v>
      </c>
      <c r="N27" s="12">
        <v>55.45</v>
      </c>
      <c r="P27" s="15" t="s">
        <v>32</v>
      </c>
      <c r="Q27" s="12">
        <v>0</v>
      </c>
      <c r="R27" s="12">
        <v>0</v>
      </c>
      <c r="S27" s="12">
        <v>0</v>
      </c>
      <c r="T27" s="13">
        <v>0</v>
      </c>
      <c r="U27" s="12">
        <v>0</v>
      </c>
      <c r="V27" s="12">
        <v>0</v>
      </c>
      <c r="W27" s="12">
        <v>0</v>
      </c>
      <c r="X27" s="12">
        <v>0</v>
      </c>
      <c r="Y27" s="13">
        <v>0</v>
      </c>
      <c r="Z27" s="12">
        <v>0</v>
      </c>
      <c r="AB27" s="15" t="s">
        <v>32</v>
      </c>
      <c r="AC27" s="12">
        <v>0</v>
      </c>
      <c r="AD27" s="12">
        <v>0</v>
      </c>
      <c r="AE27" s="12">
        <v>0</v>
      </c>
      <c r="AF27" s="5">
        <v>0</v>
      </c>
      <c r="AG27" s="5">
        <v>0</v>
      </c>
      <c r="AH27" s="5">
        <v>0</v>
      </c>
      <c r="AJ27" s="15" t="s">
        <v>32</v>
      </c>
      <c r="AK27" s="12">
        <v>0</v>
      </c>
      <c r="AL27" s="12">
        <v>0</v>
      </c>
      <c r="AM27" s="12">
        <v>13.22</v>
      </c>
      <c r="AN27" s="12">
        <v>0</v>
      </c>
      <c r="AO27" s="12">
        <v>0</v>
      </c>
      <c r="AP27" s="12">
        <v>49.02</v>
      </c>
    </row>
    <row r="28" spans="1:42" x14ac:dyDescent="0.25">
      <c r="A28" s="17">
        <v>21</v>
      </c>
      <c r="B28" s="11" t="s">
        <v>33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P28" s="11" t="s">
        <v>33</v>
      </c>
      <c r="Q28" s="13"/>
      <c r="R28" s="13"/>
      <c r="S28" s="13"/>
      <c r="T28" s="13"/>
      <c r="U28" s="13"/>
      <c r="V28" s="13"/>
      <c r="W28" s="13"/>
      <c r="X28" s="13"/>
      <c r="Y28" s="13"/>
      <c r="Z28" s="13"/>
      <c r="AB28" s="11" t="s">
        <v>33</v>
      </c>
      <c r="AC28" s="13"/>
      <c r="AD28" s="13"/>
      <c r="AE28" s="13"/>
      <c r="AF28" s="3"/>
      <c r="AG28" s="3"/>
      <c r="AH28" s="3"/>
      <c r="AJ28" s="11" t="s">
        <v>33</v>
      </c>
      <c r="AK28" s="13"/>
      <c r="AL28" s="13"/>
      <c r="AM28" s="13"/>
      <c r="AN28" s="13"/>
      <c r="AO28" s="13"/>
      <c r="AP28" s="13"/>
    </row>
    <row r="29" spans="1:42" x14ac:dyDescent="0.25">
      <c r="A29" s="18">
        <v>22</v>
      </c>
      <c r="B29" s="11" t="s">
        <v>34</v>
      </c>
      <c r="C29" s="13">
        <v>144.53</v>
      </c>
      <c r="D29" s="13">
        <v>66.989999999999995</v>
      </c>
      <c r="E29" s="13" t="s">
        <v>161</v>
      </c>
      <c r="F29" s="13" t="s">
        <v>162</v>
      </c>
      <c r="G29" s="13" t="s">
        <v>163</v>
      </c>
      <c r="H29" s="13" t="s">
        <v>161</v>
      </c>
      <c r="I29" s="13" t="s">
        <v>164</v>
      </c>
      <c r="J29" s="13">
        <v>192.27</v>
      </c>
      <c r="K29" s="13">
        <v>18.989999999999998</v>
      </c>
      <c r="L29" s="13" t="s">
        <v>164</v>
      </c>
      <c r="M29" s="13">
        <v>192.27</v>
      </c>
      <c r="N29" s="13">
        <v>18.989999999999998</v>
      </c>
      <c r="P29" s="11" t="s">
        <v>34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B29" s="11" t="s">
        <v>34</v>
      </c>
      <c r="AC29" s="20">
        <v>18.829999999999998</v>
      </c>
      <c r="AD29" s="20">
        <v>11.88</v>
      </c>
      <c r="AE29" s="20">
        <v>0</v>
      </c>
      <c r="AF29" s="13">
        <v>51.46</v>
      </c>
      <c r="AG29" s="13">
        <v>30.44</v>
      </c>
      <c r="AH29" s="13">
        <v>0</v>
      </c>
      <c r="AJ29" s="11" t="s">
        <v>34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</row>
    <row r="30" spans="1:42" x14ac:dyDescent="0.25">
      <c r="A30" s="17">
        <v>23</v>
      </c>
      <c r="B30" s="11" t="s">
        <v>35</v>
      </c>
      <c r="C30" s="13">
        <v>277.70699999999999</v>
      </c>
      <c r="D30" s="13">
        <v>91.656999999999996</v>
      </c>
      <c r="E30" s="13">
        <v>11.75</v>
      </c>
      <c r="F30" s="13">
        <v>316.31200000000001</v>
      </c>
      <c r="G30" s="13">
        <v>108.256</v>
      </c>
      <c r="H30" s="13">
        <v>11.75</v>
      </c>
      <c r="I30" s="13">
        <v>776.77099999999996</v>
      </c>
      <c r="J30" s="13">
        <v>234.47300000000001</v>
      </c>
      <c r="K30" s="13">
        <v>38.18</v>
      </c>
      <c r="L30" s="13">
        <v>767.88599999999997</v>
      </c>
      <c r="M30" s="13">
        <v>200.922</v>
      </c>
      <c r="N30" s="13">
        <v>38.18</v>
      </c>
      <c r="P30" s="11" t="s">
        <v>35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B30" s="11" t="s">
        <v>35</v>
      </c>
      <c r="AC30" s="13">
        <v>0</v>
      </c>
      <c r="AD30" s="13">
        <v>0</v>
      </c>
      <c r="AE30" s="13">
        <v>0</v>
      </c>
      <c r="AF30" s="3">
        <v>0</v>
      </c>
      <c r="AG30" s="3">
        <v>0</v>
      </c>
      <c r="AH30" s="3">
        <v>0</v>
      </c>
      <c r="AJ30" s="11" t="s">
        <v>35</v>
      </c>
      <c r="AK30" s="13">
        <v>62.933</v>
      </c>
      <c r="AL30" s="13">
        <v>20.788</v>
      </c>
      <c r="AM30" s="13">
        <v>3.24</v>
      </c>
      <c r="AN30" s="13">
        <v>140.21</v>
      </c>
      <c r="AO30" s="13">
        <v>33.143999999999998</v>
      </c>
      <c r="AP30" s="13">
        <v>4.45</v>
      </c>
    </row>
    <row r="31" spans="1:42" s="31" customFormat="1" x14ac:dyDescent="0.25">
      <c r="A31" s="34">
        <v>2</v>
      </c>
      <c r="B31" s="35" t="s">
        <v>36</v>
      </c>
      <c r="C31" s="30" t="s">
        <v>63</v>
      </c>
      <c r="D31" s="30" t="s">
        <v>64</v>
      </c>
      <c r="E31" s="36">
        <v>2.82</v>
      </c>
      <c r="F31" s="30" t="s">
        <v>63</v>
      </c>
      <c r="G31" s="30" t="s">
        <v>64</v>
      </c>
      <c r="H31" s="36">
        <v>2.4</v>
      </c>
      <c r="I31" s="30" t="s">
        <v>65</v>
      </c>
      <c r="J31" s="30" t="s">
        <v>66</v>
      </c>
      <c r="K31" s="36">
        <v>5.87</v>
      </c>
      <c r="L31" s="30" t="s">
        <v>67</v>
      </c>
      <c r="M31" s="30" t="s">
        <v>68</v>
      </c>
      <c r="N31" s="36">
        <v>6.42</v>
      </c>
      <c r="P31" s="35" t="s">
        <v>36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B31" s="35" t="s">
        <v>36</v>
      </c>
      <c r="AC31" s="30" t="s">
        <v>69</v>
      </c>
      <c r="AD31" s="30" t="s">
        <v>70</v>
      </c>
      <c r="AE31" s="30">
        <v>0</v>
      </c>
      <c r="AF31" s="32" t="s">
        <v>71</v>
      </c>
      <c r="AG31" s="32" t="s">
        <v>72</v>
      </c>
      <c r="AH31" s="32" t="s">
        <v>73</v>
      </c>
      <c r="AJ31" s="35" t="s">
        <v>36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</row>
    <row r="32" spans="1:42" x14ac:dyDescent="0.25">
      <c r="A32" s="17">
        <v>25</v>
      </c>
      <c r="B32" s="10" t="s">
        <v>37</v>
      </c>
      <c r="C32" s="13" t="s">
        <v>97</v>
      </c>
      <c r="D32" s="13" t="s">
        <v>98</v>
      </c>
      <c r="E32" s="13" t="s">
        <v>99</v>
      </c>
      <c r="F32" s="13" t="s">
        <v>100</v>
      </c>
      <c r="G32" s="13" t="s">
        <v>101</v>
      </c>
      <c r="H32" s="13" t="s">
        <v>102</v>
      </c>
      <c r="I32" s="13" t="s">
        <v>103</v>
      </c>
      <c r="J32" s="13" t="s">
        <v>104</v>
      </c>
      <c r="K32" s="13" t="s">
        <v>105</v>
      </c>
      <c r="L32" s="13" t="s">
        <v>106</v>
      </c>
      <c r="M32" s="13" t="s">
        <v>107</v>
      </c>
      <c r="N32" s="13" t="s">
        <v>108</v>
      </c>
      <c r="P32" s="10" t="s">
        <v>37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B32" s="10" t="s">
        <v>37</v>
      </c>
      <c r="AC32" s="13">
        <v>0</v>
      </c>
      <c r="AD32" s="13">
        <v>0</v>
      </c>
      <c r="AE32" s="13">
        <v>0</v>
      </c>
      <c r="AF32" s="3">
        <v>0</v>
      </c>
      <c r="AG32" s="3">
        <v>0</v>
      </c>
      <c r="AH32" s="3">
        <v>0</v>
      </c>
      <c r="AJ32" s="10" t="s">
        <v>37</v>
      </c>
      <c r="AK32" s="13" t="s">
        <v>109</v>
      </c>
      <c r="AL32" s="13" t="s">
        <v>110</v>
      </c>
      <c r="AM32" s="13" t="s">
        <v>111</v>
      </c>
      <c r="AN32" s="13" t="s">
        <v>112</v>
      </c>
      <c r="AO32" s="13" t="s">
        <v>113</v>
      </c>
      <c r="AP32" s="13" t="s">
        <v>114</v>
      </c>
    </row>
    <row r="33" spans="1:42" x14ac:dyDescent="0.25">
      <c r="A33" s="18">
        <v>26</v>
      </c>
      <c r="B33" s="11" t="s">
        <v>38</v>
      </c>
      <c r="C33" s="13">
        <v>0</v>
      </c>
      <c r="D33" s="13">
        <v>0</v>
      </c>
      <c r="E33" s="13">
        <v>1.9</v>
      </c>
      <c r="F33" s="13">
        <v>0</v>
      </c>
      <c r="G33" s="13">
        <v>0</v>
      </c>
      <c r="H33" s="13">
        <v>1.9</v>
      </c>
      <c r="I33" s="13">
        <v>0</v>
      </c>
      <c r="J33" s="13">
        <v>0</v>
      </c>
      <c r="K33" s="13">
        <v>1.9</v>
      </c>
      <c r="L33" s="13">
        <v>0</v>
      </c>
      <c r="M33" s="13">
        <v>0</v>
      </c>
      <c r="N33" s="13">
        <v>1.9</v>
      </c>
      <c r="P33" s="11" t="s">
        <v>38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B33" s="11" t="s">
        <v>38</v>
      </c>
      <c r="AC33" s="13">
        <v>0</v>
      </c>
      <c r="AD33" s="13">
        <v>0</v>
      </c>
      <c r="AE33" s="13">
        <v>0</v>
      </c>
      <c r="AF33" s="3">
        <v>0</v>
      </c>
      <c r="AG33" s="3">
        <v>0</v>
      </c>
      <c r="AH33" s="3">
        <v>0</v>
      </c>
      <c r="AJ33" s="11" t="s">
        <v>38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</row>
    <row r="34" spans="1:42" x14ac:dyDescent="0.25">
      <c r="A34" s="17">
        <v>27</v>
      </c>
      <c r="B34" s="11" t="s">
        <v>39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P34" s="11" t="s">
        <v>39</v>
      </c>
      <c r="Q34" s="13"/>
      <c r="R34" s="13"/>
      <c r="S34" s="13"/>
      <c r="T34" s="13"/>
      <c r="U34" s="13"/>
      <c r="V34" s="13"/>
      <c r="W34" s="13"/>
      <c r="X34" s="13"/>
      <c r="Y34" s="13"/>
      <c r="Z34" s="13"/>
      <c r="AB34" s="11" t="s">
        <v>39</v>
      </c>
      <c r="AC34" s="13"/>
      <c r="AD34" s="13"/>
      <c r="AE34" s="13"/>
      <c r="AF34" s="3"/>
      <c r="AG34" s="3"/>
      <c r="AH34" s="3"/>
      <c r="AJ34" s="11" t="s">
        <v>39</v>
      </c>
      <c r="AK34" s="13"/>
      <c r="AL34" s="13"/>
      <c r="AM34" s="13"/>
      <c r="AN34" s="13"/>
      <c r="AO34" s="13"/>
      <c r="AP34" s="13"/>
    </row>
    <row r="35" spans="1:42" x14ac:dyDescent="0.25">
      <c r="A35" s="17">
        <v>28</v>
      </c>
      <c r="B35" s="11" t="s">
        <v>53</v>
      </c>
      <c r="C35" s="13">
        <v>0.108</v>
      </c>
      <c r="D35" s="13">
        <v>1.48</v>
      </c>
      <c r="E35" s="13">
        <v>0</v>
      </c>
      <c r="F35" s="13">
        <v>0.108</v>
      </c>
      <c r="G35" s="13">
        <v>1.48</v>
      </c>
      <c r="H35" s="13">
        <v>0</v>
      </c>
      <c r="I35" s="13">
        <v>0.108</v>
      </c>
      <c r="J35" s="13">
        <v>1.48</v>
      </c>
      <c r="K35" s="13">
        <v>0</v>
      </c>
      <c r="L35" s="13">
        <v>0.108</v>
      </c>
      <c r="M35" s="13">
        <v>1.48</v>
      </c>
      <c r="N35" s="13">
        <v>0</v>
      </c>
      <c r="P35" s="11" t="s">
        <v>53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B35" s="11" t="s">
        <v>53</v>
      </c>
      <c r="AC35" s="13">
        <v>0</v>
      </c>
      <c r="AD35" s="13">
        <v>0</v>
      </c>
      <c r="AE35" s="13">
        <v>0</v>
      </c>
      <c r="AF35" s="3">
        <v>0</v>
      </c>
      <c r="AG35" s="3">
        <v>0</v>
      </c>
      <c r="AH35" s="3">
        <v>0</v>
      </c>
      <c r="AJ35" s="11" t="s">
        <v>53</v>
      </c>
      <c r="AK35" s="13">
        <v>0.02</v>
      </c>
      <c r="AL35" s="13">
        <v>0.48</v>
      </c>
      <c r="AM35" s="13">
        <v>0</v>
      </c>
      <c r="AN35" s="13">
        <v>0.02</v>
      </c>
      <c r="AO35" s="13">
        <v>0.48</v>
      </c>
      <c r="AP35" s="13">
        <v>0</v>
      </c>
    </row>
    <row r="36" spans="1:42" x14ac:dyDescent="0.25">
      <c r="A36" s="17">
        <v>29</v>
      </c>
      <c r="B36" s="11" t="s">
        <v>74</v>
      </c>
      <c r="C36" s="13" t="s">
        <v>75</v>
      </c>
      <c r="D36" s="13" t="s">
        <v>76</v>
      </c>
      <c r="E36" s="13" t="s">
        <v>77</v>
      </c>
      <c r="F36" s="13" t="s">
        <v>75</v>
      </c>
      <c r="G36" s="13" t="s">
        <v>78</v>
      </c>
      <c r="H36" s="13" t="s">
        <v>77</v>
      </c>
      <c r="I36" s="13" t="s">
        <v>79</v>
      </c>
      <c r="J36" s="13" t="s">
        <v>76</v>
      </c>
      <c r="K36" s="13" t="s">
        <v>80</v>
      </c>
      <c r="L36" s="13" t="s">
        <v>75</v>
      </c>
      <c r="M36" s="13" t="s">
        <v>76</v>
      </c>
      <c r="N36" s="13" t="s">
        <v>77</v>
      </c>
      <c r="P36" s="11" t="s">
        <v>74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B36" s="11" t="s">
        <v>74</v>
      </c>
      <c r="AC36" s="13">
        <v>0</v>
      </c>
      <c r="AD36" s="13">
        <v>0</v>
      </c>
      <c r="AE36" s="13">
        <v>0</v>
      </c>
      <c r="AF36" s="3">
        <v>0</v>
      </c>
      <c r="AG36" s="3">
        <v>0</v>
      </c>
      <c r="AH36" s="3">
        <v>0</v>
      </c>
      <c r="AJ36" s="11" t="s">
        <v>74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</row>
    <row r="37" spans="1:42" x14ac:dyDescent="0.25">
      <c r="A37" s="17">
        <v>30</v>
      </c>
      <c r="B37" s="11" t="s">
        <v>96</v>
      </c>
      <c r="C37" s="13">
        <v>3.335</v>
      </c>
      <c r="D37" s="13">
        <v>2.4460000000000002</v>
      </c>
      <c r="E37" s="13">
        <v>0.17499999999999999</v>
      </c>
      <c r="F37" s="13">
        <v>2.9140000000000001</v>
      </c>
      <c r="G37" s="13">
        <v>2.2120000000000002</v>
      </c>
      <c r="H37" s="13">
        <v>0.17499999999999999</v>
      </c>
      <c r="I37" s="13">
        <v>3.335</v>
      </c>
      <c r="J37" s="13">
        <v>2.4460000000000002</v>
      </c>
      <c r="K37" s="13">
        <v>0.17499999999999999</v>
      </c>
      <c r="L37" s="13">
        <v>2.9140000000000001</v>
      </c>
      <c r="M37" s="13">
        <v>2.2120000000000002</v>
      </c>
      <c r="N37" s="13">
        <v>0.17499999999999999</v>
      </c>
      <c r="P37" s="11" t="s">
        <v>96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B37" s="11" t="s">
        <v>96</v>
      </c>
      <c r="AC37" s="13">
        <v>0</v>
      </c>
      <c r="AD37" s="13">
        <v>0</v>
      </c>
      <c r="AE37" s="13">
        <v>0</v>
      </c>
      <c r="AF37" s="3">
        <v>0</v>
      </c>
      <c r="AG37" s="3">
        <v>0</v>
      </c>
      <c r="AH37" s="3">
        <v>0</v>
      </c>
      <c r="AJ37" s="11" t="s">
        <v>96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</row>
    <row r="38" spans="1:42" x14ac:dyDescent="0.25">
      <c r="A38" s="18">
        <v>30</v>
      </c>
      <c r="B38" s="10" t="s">
        <v>40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P38" s="10" t="s">
        <v>40</v>
      </c>
      <c r="Q38" s="13"/>
      <c r="R38" s="13"/>
      <c r="S38" s="13"/>
      <c r="T38" s="13"/>
      <c r="U38" s="13"/>
      <c r="V38" s="13"/>
      <c r="W38" s="13"/>
      <c r="X38" s="13"/>
      <c r="Y38" s="13"/>
      <c r="Z38" s="13"/>
      <c r="AB38" s="10" t="s">
        <v>40</v>
      </c>
      <c r="AC38" s="13"/>
      <c r="AD38" s="13"/>
      <c r="AE38" s="13"/>
      <c r="AF38" s="3"/>
      <c r="AG38" s="3"/>
      <c r="AH38" s="3"/>
      <c r="AJ38" s="10" t="s">
        <v>40</v>
      </c>
      <c r="AK38" s="13"/>
      <c r="AL38" s="13"/>
      <c r="AM38" s="13"/>
      <c r="AN38" s="13"/>
      <c r="AO38" s="13"/>
      <c r="AP38" s="13"/>
    </row>
    <row r="39" spans="1:42" x14ac:dyDescent="0.25">
      <c r="A39" s="17">
        <v>31</v>
      </c>
      <c r="B39" s="11" t="s">
        <v>41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P39" s="11" t="s">
        <v>41</v>
      </c>
      <c r="Q39" s="13"/>
      <c r="R39" s="13"/>
      <c r="S39" s="13"/>
      <c r="T39" s="13"/>
      <c r="U39" s="13"/>
      <c r="V39" s="13"/>
      <c r="W39" s="13"/>
      <c r="X39" s="13"/>
      <c r="Y39" s="13"/>
      <c r="Z39" s="13"/>
      <c r="AB39" s="11" t="s">
        <v>41</v>
      </c>
      <c r="AC39" s="13"/>
      <c r="AD39" s="13"/>
      <c r="AE39" s="13"/>
      <c r="AF39" s="3"/>
      <c r="AG39" s="3"/>
      <c r="AH39" s="3"/>
      <c r="AJ39" s="11" t="s">
        <v>41</v>
      </c>
      <c r="AK39" s="13"/>
      <c r="AL39" s="13"/>
      <c r="AM39" s="13"/>
      <c r="AN39" s="13"/>
      <c r="AO39" s="13"/>
      <c r="AP39" s="13"/>
    </row>
    <row r="40" spans="1:42" x14ac:dyDescent="0.25">
      <c r="A40" s="18">
        <v>32</v>
      </c>
      <c r="B40" s="11" t="s">
        <v>42</v>
      </c>
      <c r="C40" s="13">
        <v>8.6929999999999996</v>
      </c>
      <c r="D40" s="13" t="s">
        <v>81</v>
      </c>
      <c r="E40" s="13" t="s">
        <v>82</v>
      </c>
      <c r="F40" s="13">
        <v>8.6929999999999996</v>
      </c>
      <c r="G40" s="13" t="s">
        <v>81</v>
      </c>
      <c r="H40" s="13" t="s">
        <v>82</v>
      </c>
      <c r="I40" s="13">
        <v>22.391999999999999</v>
      </c>
      <c r="J40" s="13" t="s">
        <v>83</v>
      </c>
      <c r="K40" s="13" t="s">
        <v>84</v>
      </c>
      <c r="L40" s="13">
        <v>22.391999999999999</v>
      </c>
      <c r="M40" s="13" t="s">
        <v>83</v>
      </c>
      <c r="N40" s="13" t="s">
        <v>84</v>
      </c>
      <c r="P40" s="11" t="s">
        <v>42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B40" s="11" t="s">
        <v>42</v>
      </c>
      <c r="AC40" s="13">
        <v>0</v>
      </c>
      <c r="AD40" s="13">
        <v>0</v>
      </c>
      <c r="AE40" s="13">
        <v>0</v>
      </c>
      <c r="AF40" s="3">
        <v>0</v>
      </c>
      <c r="AG40" s="3">
        <v>0</v>
      </c>
      <c r="AH40" s="3">
        <v>0</v>
      </c>
      <c r="AJ40" s="11" t="s">
        <v>42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</row>
    <row r="41" spans="1:42" x14ac:dyDescent="0.25">
      <c r="A41" s="17">
        <v>33</v>
      </c>
      <c r="B41" s="11" t="s">
        <v>43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P41" s="11" t="s">
        <v>43</v>
      </c>
      <c r="Q41" s="13"/>
      <c r="R41" s="13"/>
      <c r="S41" s="13"/>
      <c r="T41" s="13"/>
      <c r="U41" s="13"/>
      <c r="V41" s="13"/>
      <c r="W41" s="13"/>
      <c r="X41" s="13"/>
      <c r="Y41" s="13"/>
      <c r="Z41" s="13"/>
      <c r="AB41" s="11" t="s">
        <v>43</v>
      </c>
      <c r="AC41" s="13"/>
      <c r="AD41" s="13"/>
      <c r="AE41" s="13"/>
      <c r="AF41" s="3"/>
      <c r="AG41" s="3"/>
      <c r="AH41" s="3"/>
      <c r="AJ41" s="11" t="s">
        <v>43</v>
      </c>
      <c r="AK41" s="13"/>
      <c r="AL41" s="13"/>
      <c r="AM41" s="13"/>
      <c r="AN41" s="13"/>
      <c r="AO41" s="13"/>
      <c r="AP41" s="13"/>
    </row>
    <row r="42" spans="1:42" ht="15.75" customHeight="1" thickBot="1" x14ac:dyDescent="0.35">
      <c r="A42" s="19"/>
      <c r="B42" s="16" t="s">
        <v>44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P42" s="16" t="s">
        <v>44</v>
      </c>
      <c r="Q42" s="13"/>
      <c r="R42" s="13"/>
      <c r="S42" s="13"/>
      <c r="T42" s="13"/>
      <c r="U42" s="13"/>
      <c r="V42" s="13"/>
      <c r="W42" s="13"/>
      <c r="X42" s="13"/>
      <c r="Y42" s="13"/>
      <c r="Z42" s="13"/>
      <c r="AB42" s="16" t="s">
        <v>44</v>
      </c>
      <c r="AC42" s="13"/>
      <c r="AD42" s="13"/>
      <c r="AE42" s="13"/>
      <c r="AF42" s="24"/>
      <c r="AG42" s="24"/>
      <c r="AH42" s="24"/>
      <c r="AJ42" s="16" t="s">
        <v>44</v>
      </c>
      <c r="AK42" s="13"/>
      <c r="AL42" s="13"/>
      <c r="AM42" s="13"/>
      <c r="AN42" s="13"/>
      <c r="AO42" s="13"/>
      <c r="AP42" s="13"/>
    </row>
    <row r="43" spans="1:42" ht="15.75" customHeight="1" thickTop="1" x14ac:dyDescent="0.2"/>
  </sheetData>
  <mergeCells count="31">
    <mergeCell ref="AC5:AE6"/>
    <mergeCell ref="AF5:AH6"/>
    <mergeCell ref="AK5:AM6"/>
    <mergeCell ref="AN5:AP6"/>
    <mergeCell ref="AC4:AE4"/>
    <mergeCell ref="AF4:AH4"/>
    <mergeCell ref="AJ4:AJ7"/>
    <mergeCell ref="AK4:AM4"/>
    <mergeCell ref="AN4:AP4"/>
    <mergeCell ref="Z4:Z6"/>
    <mergeCell ref="C5:E6"/>
    <mergeCell ref="F5:H6"/>
    <mergeCell ref="I5:K6"/>
    <mergeCell ref="L5:N6"/>
    <mergeCell ref="Q5:S6"/>
    <mergeCell ref="AJ3:AP3"/>
    <mergeCell ref="A4:A7"/>
    <mergeCell ref="B4:B7"/>
    <mergeCell ref="C4:H4"/>
    <mergeCell ref="I4:N4"/>
    <mergeCell ref="P4:P7"/>
    <mergeCell ref="Q4:S4"/>
    <mergeCell ref="AB4:AB7"/>
    <mergeCell ref="V5:X6"/>
    <mergeCell ref="A3:N3"/>
    <mergeCell ref="P3:Z3"/>
    <mergeCell ref="AB3:AH3"/>
    <mergeCell ref="T4:T6"/>
    <mergeCell ref="U4:U6"/>
    <mergeCell ref="V4:X4"/>
    <mergeCell ref="Y4:Y6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outlinePr summaryBelow="0" summaryRight="0"/>
  </sheetPr>
  <dimension ref="A2:AP49"/>
  <sheetViews>
    <sheetView topLeftCell="A4" zoomScale="70" zoomScaleNormal="70" workbookViewId="0">
      <selection activeCell="AK39" sqref="AK39:AP39"/>
    </sheetView>
  </sheetViews>
  <sheetFormatPr defaultColWidth="14.42578125" defaultRowHeight="15.75" customHeight="1" x14ac:dyDescent="0.2"/>
  <cols>
    <col min="1" max="1" width="6.140625" style="1" customWidth="1"/>
    <col min="2" max="2" width="55.5703125" style="1" customWidth="1"/>
    <col min="3" max="15" width="14.42578125" style="1"/>
    <col min="16" max="16" width="45.5703125" style="1" customWidth="1"/>
    <col min="17" max="27" width="14.42578125" style="1"/>
    <col min="28" max="28" width="45.85546875" style="1" customWidth="1"/>
    <col min="29" max="35" width="14.42578125" style="1"/>
    <col min="36" max="36" width="45.28515625" style="1" customWidth="1"/>
    <col min="37" max="16384" width="14.42578125" style="1"/>
  </cols>
  <sheetData>
    <row r="2" spans="1:42" ht="196.5" customHeight="1" x14ac:dyDescent="0.2">
      <c r="B2" s="7" t="s">
        <v>45</v>
      </c>
    </row>
    <row r="3" spans="1:42" ht="42" customHeight="1" x14ac:dyDescent="0.3">
      <c r="A3" s="153" t="s">
        <v>49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P3" s="144" t="s">
        <v>50</v>
      </c>
      <c r="Q3" s="155"/>
      <c r="R3" s="155"/>
      <c r="S3" s="155"/>
      <c r="T3" s="155"/>
      <c r="U3" s="155"/>
      <c r="V3" s="155"/>
      <c r="W3" s="155"/>
      <c r="X3" s="155"/>
      <c r="Y3" s="155"/>
      <c r="Z3" s="155"/>
      <c r="AB3" s="144" t="s">
        <v>51</v>
      </c>
      <c r="AC3" s="155"/>
      <c r="AD3" s="155"/>
      <c r="AE3" s="155"/>
      <c r="AF3" s="155"/>
      <c r="AG3" s="155"/>
      <c r="AH3" s="155"/>
      <c r="AJ3" s="144" t="s">
        <v>52</v>
      </c>
      <c r="AK3" s="144"/>
      <c r="AL3" s="144"/>
      <c r="AM3" s="144"/>
      <c r="AN3" s="144"/>
      <c r="AO3" s="144"/>
      <c r="AP3" s="144"/>
    </row>
    <row r="4" spans="1:42" ht="30.75" customHeight="1" x14ac:dyDescent="0.2">
      <c r="A4" s="145" t="s">
        <v>0</v>
      </c>
      <c r="B4" s="147" t="s">
        <v>1</v>
      </c>
      <c r="C4" s="148" t="s">
        <v>2</v>
      </c>
      <c r="D4" s="149"/>
      <c r="E4" s="149"/>
      <c r="F4" s="149"/>
      <c r="G4" s="149"/>
      <c r="H4" s="149"/>
      <c r="I4" s="150" t="s">
        <v>5</v>
      </c>
      <c r="J4" s="150"/>
      <c r="K4" s="150"/>
      <c r="L4" s="150"/>
      <c r="M4" s="150"/>
      <c r="N4" s="150"/>
      <c r="P4" s="147" t="s">
        <v>1</v>
      </c>
      <c r="Q4" s="151" t="s">
        <v>2</v>
      </c>
      <c r="R4" s="149"/>
      <c r="S4" s="149"/>
      <c r="T4" s="156" t="s">
        <v>3</v>
      </c>
      <c r="U4" s="156" t="s">
        <v>4</v>
      </c>
      <c r="V4" s="150" t="s">
        <v>5</v>
      </c>
      <c r="W4" s="150"/>
      <c r="X4" s="150"/>
      <c r="Y4" s="156" t="s">
        <v>3</v>
      </c>
      <c r="Z4" s="156" t="s">
        <v>4</v>
      </c>
      <c r="AB4" s="147" t="s">
        <v>1</v>
      </c>
      <c r="AC4" s="157" t="s">
        <v>2</v>
      </c>
      <c r="AD4" s="157"/>
      <c r="AE4" s="157"/>
      <c r="AF4" s="150" t="s">
        <v>5</v>
      </c>
      <c r="AG4" s="150"/>
      <c r="AH4" s="150"/>
      <c r="AJ4" s="147" t="s">
        <v>1</v>
      </c>
      <c r="AK4" s="158" t="s">
        <v>2</v>
      </c>
      <c r="AL4" s="158"/>
      <c r="AM4" s="158"/>
      <c r="AN4" s="150" t="s">
        <v>5</v>
      </c>
      <c r="AO4" s="150"/>
      <c r="AP4" s="150"/>
    </row>
    <row r="5" spans="1:42" ht="27" customHeight="1" x14ac:dyDescent="0.2">
      <c r="A5" s="146"/>
      <c r="B5" s="146"/>
      <c r="C5" s="152" t="s">
        <v>6</v>
      </c>
      <c r="D5" s="146"/>
      <c r="E5" s="146"/>
      <c r="F5" s="152" t="s">
        <v>7</v>
      </c>
      <c r="G5" s="146"/>
      <c r="H5" s="146"/>
      <c r="I5" s="152" t="s">
        <v>6</v>
      </c>
      <c r="J5" s="152"/>
      <c r="K5" s="152"/>
      <c r="L5" s="152" t="s">
        <v>7</v>
      </c>
      <c r="M5" s="152"/>
      <c r="N5" s="152"/>
      <c r="P5" s="146"/>
      <c r="Q5" s="152" t="s">
        <v>7</v>
      </c>
      <c r="R5" s="146"/>
      <c r="S5" s="146"/>
      <c r="T5" s="156"/>
      <c r="U5" s="156"/>
      <c r="V5" s="152" t="s">
        <v>7</v>
      </c>
      <c r="W5" s="152"/>
      <c r="X5" s="152"/>
      <c r="Y5" s="156"/>
      <c r="Z5" s="156"/>
      <c r="AB5" s="146"/>
      <c r="AC5" s="152" t="s">
        <v>7</v>
      </c>
      <c r="AD5" s="152"/>
      <c r="AE5" s="152"/>
      <c r="AF5" s="152" t="s">
        <v>7</v>
      </c>
      <c r="AG5" s="152"/>
      <c r="AH5" s="152"/>
      <c r="AJ5" s="146"/>
      <c r="AK5" s="152" t="s">
        <v>6</v>
      </c>
      <c r="AL5" s="146"/>
      <c r="AM5" s="146"/>
      <c r="AN5" s="152" t="s">
        <v>7</v>
      </c>
      <c r="AO5" s="152"/>
      <c r="AP5" s="152"/>
    </row>
    <row r="6" spans="1:42" ht="32.25" customHeight="1" x14ac:dyDescent="0.2">
      <c r="A6" s="146"/>
      <c r="B6" s="146"/>
      <c r="C6" s="146"/>
      <c r="D6" s="146"/>
      <c r="E6" s="146"/>
      <c r="F6" s="146"/>
      <c r="G6" s="146"/>
      <c r="H6" s="146"/>
      <c r="I6" s="152"/>
      <c r="J6" s="152"/>
      <c r="K6" s="152"/>
      <c r="L6" s="152"/>
      <c r="M6" s="152"/>
      <c r="N6" s="152"/>
      <c r="P6" s="146"/>
      <c r="Q6" s="146"/>
      <c r="R6" s="146"/>
      <c r="S6" s="146"/>
      <c r="T6" s="156"/>
      <c r="U6" s="156"/>
      <c r="V6" s="152"/>
      <c r="W6" s="152"/>
      <c r="X6" s="152"/>
      <c r="Y6" s="156"/>
      <c r="Z6" s="156"/>
      <c r="AB6" s="146"/>
      <c r="AC6" s="152"/>
      <c r="AD6" s="152"/>
      <c r="AE6" s="152"/>
      <c r="AF6" s="152"/>
      <c r="AG6" s="152"/>
      <c r="AH6" s="152"/>
      <c r="AJ6" s="146"/>
      <c r="AK6" s="146"/>
      <c r="AL6" s="146"/>
      <c r="AM6" s="146"/>
      <c r="AN6" s="152"/>
      <c r="AO6" s="152"/>
      <c r="AP6" s="152"/>
    </row>
    <row r="7" spans="1:42" ht="15" x14ac:dyDescent="0.25">
      <c r="A7" s="146"/>
      <c r="B7" s="146"/>
      <c r="C7" s="9" t="s">
        <v>8</v>
      </c>
      <c r="D7" s="9" t="s">
        <v>9</v>
      </c>
      <c r="E7" s="9" t="s">
        <v>10</v>
      </c>
      <c r="F7" s="9" t="s">
        <v>8</v>
      </c>
      <c r="G7" s="9" t="s">
        <v>9</v>
      </c>
      <c r="H7" s="9" t="s">
        <v>10</v>
      </c>
      <c r="I7" s="9" t="s">
        <v>8</v>
      </c>
      <c r="J7" s="9" t="s">
        <v>9</v>
      </c>
      <c r="K7" s="9" t="s">
        <v>10</v>
      </c>
      <c r="L7" s="9" t="s">
        <v>8</v>
      </c>
      <c r="M7" s="9" t="s">
        <v>9</v>
      </c>
      <c r="N7" s="9" t="s">
        <v>10</v>
      </c>
      <c r="P7" s="146"/>
      <c r="Q7" s="9" t="s">
        <v>8</v>
      </c>
      <c r="R7" s="9" t="s">
        <v>9</v>
      </c>
      <c r="S7" s="9" t="s">
        <v>11</v>
      </c>
      <c r="T7" s="9" t="s">
        <v>12</v>
      </c>
      <c r="U7" s="9" t="s">
        <v>12</v>
      </c>
      <c r="V7" s="9" t="s">
        <v>8</v>
      </c>
      <c r="W7" s="9" t="s">
        <v>9</v>
      </c>
      <c r="X7" s="9" t="s">
        <v>11</v>
      </c>
      <c r="Y7" s="9" t="s">
        <v>12</v>
      </c>
      <c r="Z7" s="9" t="s">
        <v>12</v>
      </c>
      <c r="AB7" s="146"/>
      <c r="AC7" s="9" t="s">
        <v>8</v>
      </c>
      <c r="AD7" s="9" t="s">
        <v>9</v>
      </c>
      <c r="AE7" s="9" t="s">
        <v>11</v>
      </c>
      <c r="AF7" s="9" t="s">
        <v>8</v>
      </c>
      <c r="AG7" s="9" t="s">
        <v>9</v>
      </c>
      <c r="AH7" s="9" t="s">
        <v>11</v>
      </c>
      <c r="AJ7" s="146"/>
      <c r="AK7" s="9" t="s">
        <v>8</v>
      </c>
      <c r="AL7" s="9" t="s">
        <v>9</v>
      </c>
      <c r="AM7" s="9" t="s">
        <v>11</v>
      </c>
      <c r="AN7" s="9" t="s">
        <v>8</v>
      </c>
      <c r="AO7" s="9" t="s">
        <v>9</v>
      </c>
      <c r="AP7" s="9" t="s">
        <v>11</v>
      </c>
    </row>
    <row r="8" spans="1:42" x14ac:dyDescent="0.25">
      <c r="A8" s="17">
        <v>1</v>
      </c>
      <c r="B8" s="10" t="s">
        <v>13</v>
      </c>
      <c r="C8" s="13" t="s">
        <v>150</v>
      </c>
      <c r="D8" s="13">
        <v>109.613</v>
      </c>
      <c r="E8" s="13">
        <v>22.95</v>
      </c>
      <c r="F8" s="13">
        <v>236.083</v>
      </c>
      <c r="G8" s="13">
        <v>115.643</v>
      </c>
      <c r="H8" s="13">
        <v>21.45</v>
      </c>
      <c r="I8" s="12" t="s">
        <v>151</v>
      </c>
      <c r="J8" s="13">
        <v>189.97200000000001</v>
      </c>
      <c r="K8" s="13">
        <v>35.65</v>
      </c>
      <c r="L8" s="13">
        <v>448.69099999999997</v>
      </c>
      <c r="M8" s="13">
        <v>203.107</v>
      </c>
      <c r="N8" s="13">
        <v>40.15</v>
      </c>
      <c r="P8" s="10" t="s">
        <v>13</v>
      </c>
      <c r="Q8" s="13">
        <v>0.08</v>
      </c>
      <c r="R8" s="13" t="s">
        <v>48</v>
      </c>
      <c r="S8" s="13" t="s">
        <v>48</v>
      </c>
      <c r="T8" s="13" t="s">
        <v>152</v>
      </c>
      <c r="U8" s="13">
        <v>1</v>
      </c>
      <c r="V8" s="13" t="s">
        <v>153</v>
      </c>
      <c r="W8" s="13" t="s">
        <v>48</v>
      </c>
      <c r="X8" s="13" t="s">
        <v>48</v>
      </c>
      <c r="Y8" s="13">
        <v>2</v>
      </c>
      <c r="Z8" s="13">
        <v>1</v>
      </c>
      <c r="AB8" s="10" t="s">
        <v>13</v>
      </c>
      <c r="AC8" s="8">
        <v>0</v>
      </c>
      <c r="AD8" s="8">
        <v>0</v>
      </c>
      <c r="AE8" s="8">
        <v>0</v>
      </c>
      <c r="AF8" s="44">
        <v>3.5000000000000003E-2</v>
      </c>
      <c r="AG8" s="44">
        <v>0</v>
      </c>
      <c r="AH8" s="44">
        <v>0.05</v>
      </c>
      <c r="AJ8" s="10" t="s">
        <v>13</v>
      </c>
      <c r="AK8" s="13" t="s">
        <v>154</v>
      </c>
      <c r="AL8" s="13">
        <v>20.83</v>
      </c>
      <c r="AM8" s="13">
        <v>1.8</v>
      </c>
      <c r="AN8" s="13">
        <v>54.44</v>
      </c>
      <c r="AO8" s="13">
        <v>37.17</v>
      </c>
      <c r="AP8" s="13">
        <v>3.75</v>
      </c>
    </row>
    <row r="9" spans="1:42" x14ac:dyDescent="0.25">
      <c r="A9" s="18">
        <v>2</v>
      </c>
      <c r="B9" s="11" t="s">
        <v>14</v>
      </c>
      <c r="C9" s="13">
        <v>95.358999999999995</v>
      </c>
      <c r="D9" s="13">
        <v>9.84</v>
      </c>
      <c r="E9" s="13">
        <v>8.42</v>
      </c>
      <c r="F9" s="13">
        <v>106.22</v>
      </c>
      <c r="G9" s="13">
        <v>24.716000000000001</v>
      </c>
      <c r="H9" s="13">
        <v>8.32</v>
      </c>
      <c r="I9" s="13">
        <v>180.626</v>
      </c>
      <c r="J9" s="13">
        <v>17.62</v>
      </c>
      <c r="K9" s="13">
        <v>12.15</v>
      </c>
      <c r="L9" s="13">
        <v>199.46199999999999</v>
      </c>
      <c r="M9" s="13">
        <v>39.889000000000003</v>
      </c>
      <c r="N9" s="13">
        <v>12.25</v>
      </c>
      <c r="P9" s="11" t="s">
        <v>14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B9" s="11" t="s">
        <v>14</v>
      </c>
      <c r="AC9" s="33">
        <v>0.23799999999999999</v>
      </c>
      <c r="AD9" s="33">
        <v>1.5</v>
      </c>
      <c r="AE9" s="33">
        <v>0</v>
      </c>
      <c r="AF9" s="33">
        <v>0.23799999999999999</v>
      </c>
      <c r="AG9" s="33">
        <v>1.5</v>
      </c>
      <c r="AH9" s="33">
        <v>0</v>
      </c>
      <c r="AJ9" s="11" t="s">
        <v>14</v>
      </c>
      <c r="AK9" s="13">
        <v>5.6980000000000004</v>
      </c>
      <c r="AL9" s="13">
        <v>1.4750000000000001</v>
      </c>
      <c r="AM9" s="13">
        <v>0</v>
      </c>
      <c r="AN9" s="13">
        <v>11.118</v>
      </c>
      <c r="AO9" s="13">
        <v>6.0640000000000001</v>
      </c>
      <c r="AP9" s="13">
        <v>0</v>
      </c>
    </row>
    <row r="10" spans="1:42" x14ac:dyDescent="0.25">
      <c r="A10" s="17">
        <v>3</v>
      </c>
      <c r="B10" s="11" t="s">
        <v>15</v>
      </c>
      <c r="C10" s="12">
        <v>274.154</v>
      </c>
      <c r="D10" s="12">
        <v>131.381</v>
      </c>
      <c r="E10" s="12">
        <v>29.254999999999999</v>
      </c>
      <c r="F10" s="12">
        <v>285.52300000000002</v>
      </c>
      <c r="G10" s="12">
        <v>131.381</v>
      </c>
      <c r="H10" s="12">
        <v>29.254999999999999</v>
      </c>
      <c r="I10" s="12">
        <v>828.75</v>
      </c>
      <c r="J10" s="12">
        <v>362.51400000000001</v>
      </c>
      <c r="K10" s="12">
        <v>100.80500000000001</v>
      </c>
      <c r="L10" s="12">
        <v>828.75</v>
      </c>
      <c r="M10" s="12">
        <v>362.51400000000001</v>
      </c>
      <c r="N10" s="12">
        <v>100.80500000000001</v>
      </c>
      <c r="P10" s="11" t="s">
        <v>15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3.915</v>
      </c>
      <c r="W10" s="12">
        <v>4.3970000000000002</v>
      </c>
      <c r="X10" s="12">
        <v>0</v>
      </c>
      <c r="Y10" s="12">
        <v>0</v>
      </c>
      <c r="Z10" s="12">
        <v>0</v>
      </c>
      <c r="AB10" s="11" t="s">
        <v>15</v>
      </c>
      <c r="AC10" s="25">
        <v>0</v>
      </c>
      <c r="AD10" s="25">
        <v>0</v>
      </c>
      <c r="AE10" s="25">
        <v>0</v>
      </c>
      <c r="AF10" s="25">
        <v>0</v>
      </c>
      <c r="AG10" s="25">
        <v>0.16500000000000001</v>
      </c>
      <c r="AH10" s="25">
        <v>0</v>
      </c>
      <c r="AJ10" s="11" t="s">
        <v>15</v>
      </c>
      <c r="AK10" s="12">
        <v>1.07</v>
      </c>
      <c r="AL10" s="12">
        <v>0</v>
      </c>
      <c r="AM10" s="12">
        <v>0.56000000000000005</v>
      </c>
      <c r="AN10" s="12">
        <v>13.387</v>
      </c>
      <c r="AO10" s="12">
        <v>2.4969999999999999</v>
      </c>
      <c r="AP10" s="12">
        <v>3.85</v>
      </c>
    </row>
    <row r="11" spans="1:42" x14ac:dyDescent="0.25">
      <c r="A11" s="18">
        <v>4</v>
      </c>
      <c r="B11" s="10" t="s">
        <v>16</v>
      </c>
      <c r="C11" s="13">
        <v>46.37</v>
      </c>
      <c r="D11" s="13">
        <v>13.46</v>
      </c>
      <c r="E11" s="13">
        <v>6.83</v>
      </c>
      <c r="F11" s="13">
        <v>50.746000000000002</v>
      </c>
      <c r="G11" s="13">
        <v>14.848000000000001</v>
      </c>
      <c r="H11" s="13">
        <v>6.83</v>
      </c>
      <c r="I11" s="13">
        <v>46.37</v>
      </c>
      <c r="J11" s="13">
        <v>13.46</v>
      </c>
      <c r="K11" s="13">
        <v>6.83</v>
      </c>
      <c r="L11" s="13">
        <v>50.746000000000002</v>
      </c>
      <c r="M11" s="13">
        <v>14.848000000000001</v>
      </c>
      <c r="N11" s="13">
        <v>6.83</v>
      </c>
      <c r="P11" s="10" t="s">
        <v>16</v>
      </c>
      <c r="Q11" s="13">
        <v>3.0070000000000001</v>
      </c>
      <c r="R11" s="13">
        <v>0</v>
      </c>
      <c r="S11" s="13">
        <v>0</v>
      </c>
      <c r="T11" s="13">
        <v>0</v>
      </c>
      <c r="U11" s="13">
        <v>0</v>
      </c>
      <c r="V11" s="13">
        <v>3.0070000000000001</v>
      </c>
      <c r="W11" s="13">
        <v>0</v>
      </c>
      <c r="X11" s="13">
        <v>0</v>
      </c>
      <c r="Y11" s="13">
        <v>0</v>
      </c>
      <c r="Z11" s="13">
        <v>0</v>
      </c>
      <c r="AB11" s="10" t="s">
        <v>16</v>
      </c>
      <c r="AC11" s="8">
        <v>13.08</v>
      </c>
      <c r="AD11" s="8">
        <v>5.31</v>
      </c>
      <c r="AE11" s="8">
        <v>0</v>
      </c>
      <c r="AF11" s="26">
        <v>13.08</v>
      </c>
      <c r="AG11" s="26">
        <v>5.31</v>
      </c>
      <c r="AH11" s="26">
        <v>0</v>
      </c>
      <c r="AJ11" s="10" t="s">
        <v>16</v>
      </c>
      <c r="AK11" s="13">
        <v>34.959000000000003</v>
      </c>
      <c r="AL11" s="13">
        <v>14.477</v>
      </c>
      <c r="AM11" s="13">
        <v>15.24</v>
      </c>
      <c r="AN11" s="13">
        <v>34.959000000000003</v>
      </c>
      <c r="AO11" s="13">
        <v>14.477</v>
      </c>
      <c r="AP11" s="13">
        <v>15.24</v>
      </c>
    </row>
    <row r="12" spans="1:42" x14ac:dyDescent="0.25">
      <c r="A12" s="17">
        <v>5</v>
      </c>
      <c r="B12" s="10" t="s">
        <v>17</v>
      </c>
      <c r="C12" s="13">
        <v>135.73599999999999</v>
      </c>
      <c r="D12" s="13">
        <v>69.69</v>
      </c>
      <c r="E12" s="13">
        <v>10.15</v>
      </c>
      <c r="F12" s="13">
        <v>135.69499999999999</v>
      </c>
      <c r="G12" s="13">
        <v>60.948</v>
      </c>
      <c r="H12" s="13">
        <v>13.65</v>
      </c>
      <c r="I12" s="13">
        <v>218.09</v>
      </c>
      <c r="J12" s="13">
        <v>100.678</v>
      </c>
      <c r="K12" s="13">
        <v>22.85</v>
      </c>
      <c r="L12" s="13">
        <v>221.45699999999999</v>
      </c>
      <c r="M12" s="13">
        <v>91.238</v>
      </c>
      <c r="N12" s="13">
        <v>24.15</v>
      </c>
      <c r="P12" s="10" t="s">
        <v>17</v>
      </c>
      <c r="Q12" s="13" t="s">
        <v>92</v>
      </c>
      <c r="R12" s="13" t="s">
        <v>48</v>
      </c>
      <c r="S12" s="13" t="s">
        <v>48</v>
      </c>
      <c r="T12" s="13">
        <v>3</v>
      </c>
      <c r="U12" s="13">
        <v>0</v>
      </c>
      <c r="V12" s="13" t="s">
        <v>92</v>
      </c>
      <c r="W12" s="13" t="s">
        <v>48</v>
      </c>
      <c r="X12" s="13" t="s">
        <v>48</v>
      </c>
      <c r="Y12" s="13">
        <v>3</v>
      </c>
      <c r="Z12" s="13">
        <v>0</v>
      </c>
      <c r="AB12" s="10" t="s">
        <v>17</v>
      </c>
      <c r="AC12" s="43">
        <v>0.48</v>
      </c>
      <c r="AD12" s="43">
        <v>4.4480000000000004</v>
      </c>
      <c r="AE12" s="43">
        <v>0</v>
      </c>
      <c r="AF12" s="43">
        <v>1.3009999999999999</v>
      </c>
      <c r="AG12" s="43">
        <v>12.997999999999999</v>
      </c>
      <c r="AH12" s="43">
        <v>0</v>
      </c>
      <c r="AJ12" s="10" t="s">
        <v>17</v>
      </c>
      <c r="AK12" s="13">
        <v>13.08</v>
      </c>
      <c r="AL12" s="13">
        <v>3.234</v>
      </c>
      <c r="AM12" s="13">
        <v>2.1</v>
      </c>
      <c r="AN12" s="13">
        <v>16.504999999999999</v>
      </c>
      <c r="AO12" s="13">
        <v>29.917000000000002</v>
      </c>
      <c r="AP12" s="13">
        <v>3</v>
      </c>
    </row>
    <row r="13" spans="1:42" x14ac:dyDescent="0.25">
      <c r="A13" s="18">
        <v>6</v>
      </c>
      <c r="B13" s="11" t="s">
        <v>18</v>
      </c>
      <c r="C13" s="12">
        <v>57.83</v>
      </c>
      <c r="D13" s="12">
        <v>28.744</v>
      </c>
      <c r="E13" s="12">
        <v>10.85</v>
      </c>
      <c r="F13" s="12">
        <v>58.393999999999998</v>
      </c>
      <c r="G13" s="12">
        <v>20.681999999999999</v>
      </c>
      <c r="H13" s="12">
        <v>9.3800000000000008</v>
      </c>
      <c r="I13" s="12">
        <v>153.6</v>
      </c>
      <c r="J13" s="12">
        <v>121.146</v>
      </c>
      <c r="K13" s="12">
        <v>35.479999999999997</v>
      </c>
      <c r="L13" s="12">
        <v>130.14500000000001</v>
      </c>
      <c r="M13" s="12">
        <v>66.477999999999994</v>
      </c>
      <c r="N13" s="12">
        <v>23.225000000000001</v>
      </c>
      <c r="P13" s="11" t="s">
        <v>18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B13" s="11" t="s">
        <v>18</v>
      </c>
      <c r="AC13" s="25">
        <v>0.05</v>
      </c>
      <c r="AD13" s="25">
        <v>0.06</v>
      </c>
      <c r="AE13" s="25">
        <v>0</v>
      </c>
      <c r="AF13" s="25">
        <v>0</v>
      </c>
      <c r="AG13" s="25">
        <v>0</v>
      </c>
      <c r="AH13" s="25">
        <v>0</v>
      </c>
      <c r="AJ13" s="11" t="s">
        <v>18</v>
      </c>
      <c r="AK13" s="12">
        <v>0.31</v>
      </c>
      <c r="AL13" s="12">
        <v>0</v>
      </c>
      <c r="AM13" s="12">
        <v>0</v>
      </c>
      <c r="AN13" s="12">
        <v>0.31</v>
      </c>
      <c r="AO13" s="12">
        <v>0</v>
      </c>
      <c r="AP13" s="12">
        <v>0</v>
      </c>
    </row>
    <row r="14" spans="1:42" x14ac:dyDescent="0.25">
      <c r="A14" s="17">
        <v>7</v>
      </c>
      <c r="B14" s="11" t="s">
        <v>19</v>
      </c>
      <c r="C14" s="12">
        <v>108.32</v>
      </c>
      <c r="D14" s="12">
        <v>27.26</v>
      </c>
      <c r="E14" s="12">
        <v>24.2</v>
      </c>
      <c r="F14" s="12">
        <v>125.74</v>
      </c>
      <c r="G14" s="12">
        <v>44.29</v>
      </c>
      <c r="H14" s="12">
        <v>27.1</v>
      </c>
      <c r="I14" s="12">
        <v>184.55</v>
      </c>
      <c r="J14" s="12">
        <v>62.17</v>
      </c>
      <c r="K14" s="12">
        <v>58.61</v>
      </c>
      <c r="L14" s="12">
        <v>210.2</v>
      </c>
      <c r="M14" s="12">
        <v>87.3</v>
      </c>
      <c r="N14" s="12">
        <v>49.11</v>
      </c>
      <c r="P14" s="11" t="s">
        <v>19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B14" s="11" t="s">
        <v>19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J14" s="11" t="s">
        <v>19</v>
      </c>
      <c r="AK14" s="12">
        <v>9.2799999999999994</v>
      </c>
      <c r="AL14" s="13">
        <v>8.0399999999999991</v>
      </c>
      <c r="AM14" s="12">
        <v>5</v>
      </c>
      <c r="AN14" s="12">
        <v>24.5</v>
      </c>
      <c r="AO14" s="13">
        <v>11.13</v>
      </c>
      <c r="AP14" s="12">
        <v>9.8000000000000007</v>
      </c>
    </row>
    <row r="15" spans="1:42" x14ac:dyDescent="0.25">
      <c r="A15" s="18">
        <v>8</v>
      </c>
      <c r="B15" s="11" t="s">
        <v>20</v>
      </c>
      <c r="C15" s="12">
        <v>9.2200000000000006</v>
      </c>
      <c r="D15" s="12">
        <v>1.41</v>
      </c>
      <c r="E15" s="12">
        <v>4</v>
      </c>
      <c r="F15" s="12">
        <v>3.61</v>
      </c>
      <c r="G15" s="12">
        <v>0</v>
      </c>
      <c r="H15" s="12">
        <v>4</v>
      </c>
      <c r="I15" s="38">
        <v>18.670000000000002</v>
      </c>
      <c r="J15" s="39">
        <v>2.85</v>
      </c>
      <c r="K15" s="40">
        <v>7.9</v>
      </c>
      <c r="L15" s="40">
        <v>8</v>
      </c>
      <c r="M15" s="41">
        <v>0</v>
      </c>
      <c r="N15" s="40">
        <v>7.9</v>
      </c>
      <c r="P15" s="11" t="s">
        <v>20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B15" s="11" t="s">
        <v>20</v>
      </c>
      <c r="AC15" s="25">
        <v>0</v>
      </c>
      <c r="AD15" s="25">
        <v>0</v>
      </c>
      <c r="AE15" s="25">
        <v>0</v>
      </c>
      <c r="AF15" s="25">
        <v>0</v>
      </c>
      <c r="AG15" s="25">
        <v>0</v>
      </c>
      <c r="AH15" s="25">
        <v>0.05</v>
      </c>
      <c r="AJ15" s="11" t="s">
        <v>20</v>
      </c>
      <c r="AK15" s="12">
        <v>0</v>
      </c>
      <c r="AL15" s="12">
        <v>0</v>
      </c>
      <c r="AM15" s="12">
        <v>0.05</v>
      </c>
      <c r="AN15" s="12">
        <v>0</v>
      </c>
      <c r="AO15" s="12">
        <v>0</v>
      </c>
      <c r="AP15" s="12">
        <v>0.05</v>
      </c>
    </row>
    <row r="16" spans="1:42" ht="16.5" customHeight="1" x14ac:dyDescent="0.25">
      <c r="A16" s="17">
        <v>9</v>
      </c>
      <c r="B16" s="11" t="s">
        <v>21</v>
      </c>
      <c r="C16" s="13">
        <v>282.20999999999998</v>
      </c>
      <c r="D16" s="13">
        <v>154.59</v>
      </c>
      <c r="E16" s="13">
        <v>35.42</v>
      </c>
      <c r="F16" s="13">
        <v>247.49</v>
      </c>
      <c r="G16" s="13">
        <v>124.1</v>
      </c>
      <c r="H16" s="13">
        <v>18.5</v>
      </c>
      <c r="I16" s="13">
        <f>C16+Січень!I16</f>
        <v>562.99</v>
      </c>
      <c r="J16" s="13">
        <f>D16+Січень!J16</f>
        <v>285.49</v>
      </c>
      <c r="K16" s="13">
        <f>E16+Січень!K16</f>
        <v>63.02</v>
      </c>
      <c r="L16" s="13">
        <f>F16+Січень!L16</f>
        <v>567.42000000000007</v>
      </c>
      <c r="M16" s="13">
        <f>G16+Січень!M16</f>
        <v>244.39999999999998</v>
      </c>
      <c r="N16" s="13">
        <f>H16+Січень!N16</f>
        <v>48.67</v>
      </c>
      <c r="P16" s="11" t="s">
        <v>21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B16" s="11" t="s">
        <v>21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J16" s="11" t="s">
        <v>21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</row>
    <row r="17" spans="1:42" x14ac:dyDescent="0.25">
      <c r="A17" s="18">
        <v>10</v>
      </c>
      <c r="B17" s="11" t="s">
        <v>22</v>
      </c>
      <c r="C17" s="13">
        <v>252.56700000000001</v>
      </c>
      <c r="D17" s="13">
        <v>95.296000000000006</v>
      </c>
      <c r="E17" s="13">
        <v>29.388999999999999</v>
      </c>
      <c r="F17" s="13">
        <v>288.48700000000002</v>
      </c>
      <c r="G17" s="13">
        <v>108.941</v>
      </c>
      <c r="H17" s="13">
        <v>30.079000000000001</v>
      </c>
      <c r="I17" s="20">
        <v>252.56700000000001</v>
      </c>
      <c r="J17" s="20">
        <v>95.296000000000006</v>
      </c>
      <c r="K17" s="20">
        <v>29.388999999999999</v>
      </c>
      <c r="L17" s="20">
        <v>288.48700000000002</v>
      </c>
      <c r="M17" s="20">
        <v>108.941</v>
      </c>
      <c r="N17" s="20">
        <v>30.079000000000001</v>
      </c>
      <c r="P17" s="11" t="s">
        <v>22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B17" s="11" t="s">
        <v>22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J17" s="11" t="s">
        <v>22</v>
      </c>
      <c r="AK17" s="13" t="s">
        <v>46</v>
      </c>
      <c r="AL17" s="13" t="s">
        <v>47</v>
      </c>
      <c r="AM17" s="13" t="s">
        <v>48</v>
      </c>
      <c r="AN17" s="13" t="s">
        <v>46</v>
      </c>
      <c r="AO17" s="13" t="s">
        <v>47</v>
      </c>
      <c r="AP17" s="13" t="s">
        <v>48</v>
      </c>
    </row>
    <row r="18" spans="1:42" x14ac:dyDescent="0.25">
      <c r="A18" s="17">
        <v>11</v>
      </c>
      <c r="B18" s="11" t="s">
        <v>23</v>
      </c>
      <c r="C18" s="13" t="s">
        <v>85</v>
      </c>
      <c r="D18" s="13" t="s">
        <v>86</v>
      </c>
      <c r="E18" s="13" t="s">
        <v>87</v>
      </c>
      <c r="F18" s="13" t="s">
        <v>88</v>
      </c>
      <c r="G18" s="13" t="s">
        <v>89</v>
      </c>
      <c r="H18" s="13" t="s">
        <v>90</v>
      </c>
      <c r="I18" s="13" t="s">
        <v>85</v>
      </c>
      <c r="J18" s="13" t="s">
        <v>86</v>
      </c>
      <c r="K18" s="13" t="s">
        <v>87</v>
      </c>
      <c r="L18" s="13" t="s">
        <v>88</v>
      </c>
      <c r="M18" s="13" t="s">
        <v>89</v>
      </c>
      <c r="N18" s="13" t="s">
        <v>90</v>
      </c>
      <c r="P18" s="11" t="s">
        <v>23</v>
      </c>
      <c r="Q18" s="13" t="s">
        <v>91</v>
      </c>
      <c r="R18" s="13" t="s">
        <v>48</v>
      </c>
      <c r="S18" s="13" t="s">
        <v>92</v>
      </c>
      <c r="T18" s="13">
        <v>1</v>
      </c>
      <c r="U18" s="13">
        <v>0</v>
      </c>
      <c r="V18" s="13" t="s">
        <v>91</v>
      </c>
      <c r="W18" s="13" t="s">
        <v>48</v>
      </c>
      <c r="X18" s="13" t="s">
        <v>92</v>
      </c>
      <c r="Y18" s="13">
        <v>1</v>
      </c>
      <c r="Z18" s="13">
        <v>0</v>
      </c>
      <c r="AB18" s="11" t="s">
        <v>23</v>
      </c>
      <c r="AC18" s="13">
        <v>3.43</v>
      </c>
      <c r="AD18" s="13">
        <v>5.52</v>
      </c>
      <c r="AE18" s="13">
        <v>0</v>
      </c>
      <c r="AF18" s="3">
        <v>3.43</v>
      </c>
      <c r="AG18" s="3">
        <v>5.52</v>
      </c>
      <c r="AH18" s="3">
        <v>0</v>
      </c>
      <c r="AJ18" s="11" t="s">
        <v>23</v>
      </c>
      <c r="AK18" s="13" t="s">
        <v>93</v>
      </c>
      <c r="AL18" s="13" t="s">
        <v>94</v>
      </c>
      <c r="AM18" s="13" t="s">
        <v>95</v>
      </c>
      <c r="AN18" s="13" t="s">
        <v>93</v>
      </c>
      <c r="AO18" s="13" t="s">
        <v>94</v>
      </c>
      <c r="AP18" s="13" t="s">
        <v>95</v>
      </c>
    </row>
    <row r="19" spans="1:42" x14ac:dyDescent="0.25">
      <c r="A19" s="18">
        <v>12</v>
      </c>
      <c r="B19" s="11" t="s">
        <v>24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P19" s="11" t="s">
        <v>24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B19" s="11" t="s">
        <v>24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J19" s="11" t="s">
        <v>24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</row>
    <row r="20" spans="1:42" s="31" customFormat="1" x14ac:dyDescent="0.25">
      <c r="A20" s="28">
        <v>13</v>
      </c>
      <c r="B20" s="29" t="s">
        <v>25</v>
      </c>
      <c r="C20" s="30" t="s">
        <v>54</v>
      </c>
      <c r="D20" s="30" t="s">
        <v>55</v>
      </c>
      <c r="E20" s="30" t="s">
        <v>56</v>
      </c>
      <c r="F20" s="30" t="s">
        <v>57</v>
      </c>
      <c r="G20" s="30" t="s">
        <v>58</v>
      </c>
      <c r="H20" s="30" t="s">
        <v>59</v>
      </c>
      <c r="I20" s="30" t="s">
        <v>54</v>
      </c>
      <c r="J20" s="30" t="s">
        <v>55</v>
      </c>
      <c r="K20" s="30" t="s">
        <v>56</v>
      </c>
      <c r="L20" s="30" t="s">
        <v>57</v>
      </c>
      <c r="M20" s="30" t="s">
        <v>58</v>
      </c>
      <c r="N20" s="30" t="s">
        <v>59</v>
      </c>
      <c r="P20" s="29" t="s">
        <v>25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B20" s="29" t="s">
        <v>25</v>
      </c>
      <c r="AC20" s="30">
        <v>0.85299999999999998</v>
      </c>
      <c r="AD20" s="30">
        <v>0.96799999999999997</v>
      </c>
      <c r="AE20" s="30">
        <v>0</v>
      </c>
      <c r="AF20" s="32">
        <v>0.85299999999999998</v>
      </c>
      <c r="AG20" s="32">
        <v>0.96799999999999997</v>
      </c>
      <c r="AH20" s="32">
        <v>0</v>
      </c>
      <c r="AJ20" s="29" t="s">
        <v>25</v>
      </c>
      <c r="AK20" s="30" t="s">
        <v>60</v>
      </c>
      <c r="AL20" s="30" t="s">
        <v>61</v>
      </c>
      <c r="AM20" s="30" t="s">
        <v>62</v>
      </c>
      <c r="AN20" s="30" t="s">
        <v>60</v>
      </c>
      <c r="AO20" s="30" t="s">
        <v>61</v>
      </c>
      <c r="AP20" s="30" t="s">
        <v>62</v>
      </c>
    </row>
    <row r="21" spans="1:42" x14ac:dyDescent="0.25">
      <c r="A21" s="18">
        <v>14</v>
      </c>
      <c r="B21" s="11" t="s">
        <v>26</v>
      </c>
      <c r="C21" s="21">
        <v>140.46</v>
      </c>
      <c r="D21" s="21">
        <v>40.76</v>
      </c>
      <c r="E21" s="21">
        <v>17.228000000000002</v>
      </c>
      <c r="F21" s="21">
        <v>140.46</v>
      </c>
      <c r="G21" s="21">
        <v>40.76</v>
      </c>
      <c r="H21" s="21">
        <v>17.228000000000002</v>
      </c>
      <c r="I21" s="21">
        <v>294.02999999999997</v>
      </c>
      <c r="J21" s="21">
        <v>79.05</v>
      </c>
      <c r="K21" s="21">
        <v>63.548000000000002</v>
      </c>
      <c r="L21" s="21">
        <v>294.02999999999997</v>
      </c>
      <c r="M21" s="21">
        <v>79.05</v>
      </c>
      <c r="N21" s="21">
        <v>63.548000000000002</v>
      </c>
      <c r="P21" s="11" t="s">
        <v>26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B21" s="11" t="s">
        <v>26</v>
      </c>
      <c r="AC21" s="27">
        <v>0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J21" s="11" t="s">
        <v>26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</row>
    <row r="22" spans="1:42" x14ac:dyDescent="0.25">
      <c r="A22" s="17">
        <v>15</v>
      </c>
      <c r="B22" s="11" t="s">
        <v>27</v>
      </c>
      <c r="C22" s="21">
        <v>380.48599999999999</v>
      </c>
      <c r="D22" s="21">
        <v>248.93700000000001</v>
      </c>
      <c r="E22" s="22">
        <v>10.877000000000001</v>
      </c>
      <c r="F22" s="21">
        <v>341.86700000000002</v>
      </c>
      <c r="G22" s="21">
        <v>190.84300000000002</v>
      </c>
      <c r="H22" s="22">
        <v>10.877000000000001</v>
      </c>
      <c r="I22" s="13">
        <v>805.9620000000001</v>
      </c>
      <c r="J22" s="13">
        <v>504.91899999999998</v>
      </c>
      <c r="K22" s="13">
        <v>22.706000000000003</v>
      </c>
      <c r="L22" s="13">
        <v>667.42999999999972</v>
      </c>
      <c r="M22" s="13">
        <v>433.02500000000003</v>
      </c>
      <c r="N22" s="13">
        <v>22.706000000000003</v>
      </c>
      <c r="P22" s="11" t="s">
        <v>27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B22" s="11" t="s">
        <v>27</v>
      </c>
      <c r="AC22" s="8">
        <v>0.222</v>
      </c>
      <c r="AD22" s="8">
        <v>0.33999999999999997</v>
      </c>
      <c r="AE22" s="8">
        <v>0</v>
      </c>
      <c r="AF22" s="8">
        <v>0.312</v>
      </c>
      <c r="AG22" s="8">
        <v>0.62</v>
      </c>
      <c r="AH22" s="8">
        <v>0</v>
      </c>
      <c r="AJ22" s="11" t="s">
        <v>27</v>
      </c>
      <c r="AK22" s="13">
        <v>64.881600000000006</v>
      </c>
      <c r="AL22" s="13">
        <v>49.933999999999997</v>
      </c>
      <c r="AM22" s="13">
        <v>0</v>
      </c>
      <c r="AN22" s="13">
        <v>146.71570000000003</v>
      </c>
      <c r="AO22" s="13">
        <v>106.5487</v>
      </c>
      <c r="AP22" s="13">
        <v>0</v>
      </c>
    </row>
    <row r="23" spans="1:42" x14ac:dyDescent="0.25">
      <c r="A23" s="18">
        <v>16</v>
      </c>
      <c r="B23" s="10" t="s">
        <v>28</v>
      </c>
      <c r="C23" s="21">
        <v>108.32</v>
      </c>
      <c r="D23" s="21">
        <v>15.64</v>
      </c>
      <c r="E23" s="22">
        <v>2.89</v>
      </c>
      <c r="F23" s="21">
        <v>108.32</v>
      </c>
      <c r="G23" s="21">
        <v>15.64</v>
      </c>
      <c r="H23" s="22">
        <v>2.89</v>
      </c>
      <c r="I23" s="13">
        <v>299.08</v>
      </c>
      <c r="J23" s="13">
        <v>33.270000000000003</v>
      </c>
      <c r="K23" s="13">
        <v>13.63</v>
      </c>
      <c r="L23" s="13">
        <v>299.08</v>
      </c>
      <c r="M23" s="13">
        <v>33.270000000000003</v>
      </c>
      <c r="N23" s="13">
        <v>13.63</v>
      </c>
      <c r="P23" s="10" t="s">
        <v>28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B23" s="10" t="s">
        <v>28</v>
      </c>
      <c r="AC23" s="13">
        <v>0</v>
      </c>
      <c r="AD23" s="13">
        <v>0</v>
      </c>
      <c r="AE23" s="13">
        <v>0</v>
      </c>
      <c r="AF23" s="3">
        <v>0</v>
      </c>
      <c r="AG23" s="3">
        <v>0</v>
      </c>
      <c r="AH23" s="3">
        <v>0</v>
      </c>
      <c r="AJ23" s="10" t="s">
        <v>28</v>
      </c>
      <c r="AK23" s="13">
        <v>49.54</v>
      </c>
      <c r="AL23" s="13">
        <v>34.32</v>
      </c>
      <c r="AM23" s="13">
        <v>8.49</v>
      </c>
      <c r="AN23" s="13">
        <v>168.88</v>
      </c>
      <c r="AO23" s="13">
        <v>72.25</v>
      </c>
      <c r="AP23" s="13">
        <v>11.38</v>
      </c>
    </row>
    <row r="24" spans="1:42" x14ac:dyDescent="0.25">
      <c r="A24" s="17">
        <v>17</v>
      </c>
      <c r="B24" s="10" t="s">
        <v>29</v>
      </c>
      <c r="C24" s="21">
        <v>117.35</v>
      </c>
      <c r="D24" s="21">
        <v>59.66</v>
      </c>
      <c r="E24" s="22">
        <v>6.8780000000000001</v>
      </c>
      <c r="F24" s="21">
        <v>117.42100000000001</v>
      </c>
      <c r="G24" s="21">
        <v>56.23</v>
      </c>
      <c r="H24" s="22">
        <v>6.5780000000000003</v>
      </c>
      <c r="I24" s="13">
        <v>329.59</v>
      </c>
      <c r="J24" s="13">
        <v>154.535</v>
      </c>
      <c r="K24" s="13">
        <v>16.131</v>
      </c>
      <c r="L24" s="13">
        <v>330.43200000000002</v>
      </c>
      <c r="M24" s="13">
        <v>151.10499999999999</v>
      </c>
      <c r="N24" s="13">
        <v>15.831</v>
      </c>
      <c r="P24" s="10" t="s">
        <v>29</v>
      </c>
      <c r="Q24" s="13">
        <v>0.98499999999999999</v>
      </c>
      <c r="R24" s="13">
        <v>0</v>
      </c>
      <c r="S24" s="13">
        <v>0</v>
      </c>
      <c r="T24" s="13">
        <v>0</v>
      </c>
      <c r="U24" s="13">
        <v>0</v>
      </c>
      <c r="V24" s="13">
        <v>2.7349999999999999</v>
      </c>
      <c r="W24" s="13">
        <v>0</v>
      </c>
      <c r="X24" s="13">
        <v>0</v>
      </c>
      <c r="Y24" s="13">
        <v>0</v>
      </c>
      <c r="Z24" s="13">
        <v>0</v>
      </c>
      <c r="AB24" s="10" t="s">
        <v>29</v>
      </c>
      <c r="AC24" s="13">
        <v>1.98</v>
      </c>
      <c r="AD24" s="13">
        <v>0.4</v>
      </c>
      <c r="AE24" s="13">
        <v>0</v>
      </c>
      <c r="AF24" s="13">
        <v>4</v>
      </c>
      <c r="AG24" s="13">
        <v>8</v>
      </c>
      <c r="AH24" s="13">
        <v>0</v>
      </c>
      <c r="AJ24" s="10" t="s">
        <v>29</v>
      </c>
      <c r="AK24" s="13">
        <v>3.4910000000000001</v>
      </c>
      <c r="AL24" s="13">
        <v>16.670000000000002</v>
      </c>
      <c r="AM24" s="13">
        <v>0</v>
      </c>
      <c r="AN24" s="13">
        <v>7.375</v>
      </c>
      <c r="AO24" s="13">
        <v>44.003</v>
      </c>
      <c r="AP24" s="13">
        <v>0</v>
      </c>
    </row>
    <row r="25" spans="1:42" x14ac:dyDescent="0.25">
      <c r="A25" s="18">
        <v>18</v>
      </c>
      <c r="B25" s="11" t="s">
        <v>30</v>
      </c>
      <c r="C25" s="21" t="s">
        <v>134</v>
      </c>
      <c r="D25" s="21" t="s">
        <v>135</v>
      </c>
      <c r="E25" s="21" t="s">
        <v>136</v>
      </c>
      <c r="F25" s="21" t="s">
        <v>134</v>
      </c>
      <c r="G25" s="21" t="s">
        <v>137</v>
      </c>
      <c r="H25" s="21" t="s">
        <v>138</v>
      </c>
      <c r="I25" s="13" t="s">
        <v>139</v>
      </c>
      <c r="J25" s="13" t="s">
        <v>140</v>
      </c>
      <c r="K25" s="13" t="s">
        <v>141</v>
      </c>
      <c r="L25" s="13" t="s">
        <v>142</v>
      </c>
      <c r="M25" s="13" t="s">
        <v>140</v>
      </c>
      <c r="N25" s="13" t="s">
        <v>141</v>
      </c>
      <c r="P25" s="11" t="s">
        <v>30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B25" s="11" t="s">
        <v>30</v>
      </c>
      <c r="AC25" s="13">
        <v>0</v>
      </c>
      <c r="AD25" s="13">
        <v>0</v>
      </c>
      <c r="AE25" s="13">
        <v>0</v>
      </c>
      <c r="AF25" s="3">
        <v>0</v>
      </c>
      <c r="AG25" s="3">
        <v>0</v>
      </c>
      <c r="AH25" s="3">
        <v>0</v>
      </c>
      <c r="AJ25" s="11" t="s">
        <v>30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</row>
    <row r="26" spans="1:42" x14ac:dyDescent="0.25">
      <c r="A26" s="17">
        <v>19</v>
      </c>
      <c r="B26" s="10" t="s">
        <v>31</v>
      </c>
      <c r="C26" s="13">
        <v>55.676000000000002</v>
      </c>
      <c r="D26" s="13">
        <v>12.605</v>
      </c>
      <c r="E26" s="13">
        <v>3.67</v>
      </c>
      <c r="F26" s="13">
        <v>55.676000000000002</v>
      </c>
      <c r="G26" s="13">
        <v>12.605</v>
      </c>
      <c r="H26" s="13">
        <v>3.67</v>
      </c>
      <c r="I26" s="53">
        <v>97.14</v>
      </c>
      <c r="J26" s="13">
        <v>28.779</v>
      </c>
      <c r="K26" s="53">
        <v>6.07</v>
      </c>
      <c r="L26" s="13">
        <v>97.14</v>
      </c>
      <c r="M26" s="53">
        <v>28.779</v>
      </c>
      <c r="N26" s="13">
        <v>6.07</v>
      </c>
      <c r="P26" s="10" t="s">
        <v>31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B26" s="10" t="s">
        <v>31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J26" s="10" t="s">
        <v>31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</row>
    <row r="27" spans="1:42" x14ac:dyDescent="0.25">
      <c r="A27" s="18">
        <v>20</v>
      </c>
      <c r="B27" s="15" t="s">
        <v>32</v>
      </c>
      <c r="C27" s="12">
        <v>116.977</v>
      </c>
      <c r="D27" s="12">
        <v>96.405000000000001</v>
      </c>
      <c r="E27" s="12">
        <v>23.03</v>
      </c>
      <c r="F27" s="12">
        <v>117.479</v>
      </c>
      <c r="G27" s="12">
        <v>97.04</v>
      </c>
      <c r="H27" s="12">
        <v>23.03</v>
      </c>
      <c r="I27" s="12">
        <v>360.738</v>
      </c>
      <c r="J27" s="12">
        <v>241.654</v>
      </c>
      <c r="K27" s="12">
        <v>55.45</v>
      </c>
      <c r="L27" s="12">
        <v>361.24</v>
      </c>
      <c r="M27" s="12">
        <v>242.52</v>
      </c>
      <c r="N27" s="12">
        <v>55.45</v>
      </c>
      <c r="P27" s="15" t="s">
        <v>32</v>
      </c>
      <c r="Q27" s="12">
        <v>0</v>
      </c>
      <c r="R27" s="12">
        <v>0</v>
      </c>
      <c r="S27" s="12">
        <v>0</v>
      </c>
      <c r="T27" s="13">
        <v>0</v>
      </c>
      <c r="U27" s="12">
        <v>0</v>
      </c>
      <c r="V27" s="12">
        <v>0</v>
      </c>
      <c r="W27" s="12">
        <v>0</v>
      </c>
      <c r="X27" s="12">
        <v>0</v>
      </c>
      <c r="Y27" s="13">
        <v>0</v>
      </c>
      <c r="Z27" s="12">
        <v>0</v>
      </c>
      <c r="AB27" s="15" t="s">
        <v>32</v>
      </c>
      <c r="AC27" s="25">
        <v>0</v>
      </c>
      <c r="AD27" s="25">
        <v>0</v>
      </c>
      <c r="AE27" s="25">
        <v>0</v>
      </c>
      <c r="AF27" s="25">
        <v>0</v>
      </c>
      <c r="AG27" s="25">
        <v>0</v>
      </c>
      <c r="AH27" s="25">
        <v>0</v>
      </c>
      <c r="AJ27" s="15" t="s">
        <v>32</v>
      </c>
      <c r="AK27" s="12">
        <v>0</v>
      </c>
      <c r="AL27" s="12">
        <v>0</v>
      </c>
      <c r="AM27" s="12">
        <v>13.22</v>
      </c>
      <c r="AN27" s="12">
        <v>0</v>
      </c>
      <c r="AO27" s="12">
        <v>0</v>
      </c>
      <c r="AP27" s="12">
        <v>49.02</v>
      </c>
    </row>
    <row r="28" spans="1:42" x14ac:dyDescent="0.25">
      <c r="A28" s="17">
        <v>21</v>
      </c>
      <c r="B28" s="11" t="s">
        <v>33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P28" s="11" t="s">
        <v>33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B28" s="11" t="s">
        <v>33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J28" s="11" t="s">
        <v>33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</row>
    <row r="29" spans="1:42" x14ac:dyDescent="0.25">
      <c r="A29" s="18">
        <v>22</v>
      </c>
      <c r="B29" s="11" t="s">
        <v>34</v>
      </c>
      <c r="C29" s="13">
        <v>144.53</v>
      </c>
      <c r="D29" s="13">
        <v>66.989999999999995</v>
      </c>
      <c r="E29" s="13" t="s">
        <v>161</v>
      </c>
      <c r="F29" s="13" t="s">
        <v>162</v>
      </c>
      <c r="G29" s="13" t="s">
        <v>163</v>
      </c>
      <c r="H29" s="13" t="s">
        <v>161</v>
      </c>
      <c r="I29" s="13" t="s">
        <v>164</v>
      </c>
      <c r="J29" s="13">
        <v>192.27</v>
      </c>
      <c r="K29" s="13">
        <v>18.989999999999998</v>
      </c>
      <c r="L29" s="13" t="s">
        <v>164</v>
      </c>
      <c r="M29" s="13">
        <v>192.27</v>
      </c>
      <c r="N29" s="13">
        <v>18.989999999999998</v>
      </c>
      <c r="P29" s="11" t="s">
        <v>34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B29" s="11" t="s">
        <v>34</v>
      </c>
      <c r="AC29" s="20">
        <v>18.829999999999998</v>
      </c>
      <c r="AD29" s="20">
        <v>11.88</v>
      </c>
      <c r="AE29" s="20">
        <v>0</v>
      </c>
      <c r="AF29" s="13">
        <v>51.46</v>
      </c>
      <c r="AG29" s="13">
        <v>30.44</v>
      </c>
      <c r="AH29" s="13">
        <v>0</v>
      </c>
      <c r="AJ29" s="11" t="s">
        <v>34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</row>
    <row r="30" spans="1:42" x14ac:dyDescent="0.25">
      <c r="A30" s="17">
        <v>23</v>
      </c>
      <c r="B30" s="11" t="s">
        <v>35</v>
      </c>
      <c r="C30" s="13">
        <v>277.70699999999999</v>
      </c>
      <c r="D30" s="13">
        <v>91.656999999999996</v>
      </c>
      <c r="E30" s="13">
        <v>11.75</v>
      </c>
      <c r="F30" s="13">
        <v>316.31200000000001</v>
      </c>
      <c r="G30" s="13">
        <v>108.256</v>
      </c>
      <c r="H30" s="13">
        <v>11.75</v>
      </c>
      <c r="I30" s="13">
        <v>776.77099999999996</v>
      </c>
      <c r="J30" s="13">
        <v>234.47300000000001</v>
      </c>
      <c r="K30" s="13">
        <v>38.18</v>
      </c>
      <c r="L30" s="13">
        <v>767.88599999999997</v>
      </c>
      <c r="M30" s="13">
        <v>200.922</v>
      </c>
      <c r="N30" s="13">
        <v>38.18</v>
      </c>
      <c r="P30" s="11" t="s">
        <v>35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B30" s="11" t="s">
        <v>35</v>
      </c>
      <c r="AC30" s="13">
        <v>0</v>
      </c>
      <c r="AD30" s="13">
        <v>0</v>
      </c>
      <c r="AE30" s="13">
        <v>0</v>
      </c>
      <c r="AF30" s="3">
        <v>0</v>
      </c>
      <c r="AG30" s="3">
        <v>0</v>
      </c>
      <c r="AH30" s="3">
        <v>0</v>
      </c>
      <c r="AJ30" s="11" t="s">
        <v>35</v>
      </c>
      <c r="AK30" s="13">
        <v>62.933</v>
      </c>
      <c r="AL30" s="13">
        <v>20.788</v>
      </c>
      <c r="AM30" s="13">
        <v>3.24</v>
      </c>
      <c r="AN30" s="13">
        <v>140.21</v>
      </c>
      <c r="AO30" s="13">
        <v>33.143999999999998</v>
      </c>
      <c r="AP30" s="13">
        <v>4.45</v>
      </c>
    </row>
    <row r="31" spans="1:42" s="31" customFormat="1" x14ac:dyDescent="0.25">
      <c r="A31" s="34">
        <v>2</v>
      </c>
      <c r="B31" s="35" t="s">
        <v>36</v>
      </c>
      <c r="C31" s="30" t="s">
        <v>63</v>
      </c>
      <c r="D31" s="30" t="s">
        <v>64</v>
      </c>
      <c r="E31" s="36">
        <v>2.82</v>
      </c>
      <c r="F31" s="30" t="s">
        <v>63</v>
      </c>
      <c r="G31" s="30" t="s">
        <v>64</v>
      </c>
      <c r="H31" s="36">
        <v>2.4</v>
      </c>
      <c r="I31" s="30" t="s">
        <v>65</v>
      </c>
      <c r="J31" s="30" t="s">
        <v>66</v>
      </c>
      <c r="K31" s="36">
        <v>5.87</v>
      </c>
      <c r="L31" s="30" t="s">
        <v>67</v>
      </c>
      <c r="M31" s="30" t="s">
        <v>68</v>
      </c>
      <c r="N31" s="36">
        <v>6.42</v>
      </c>
      <c r="P31" s="35" t="s">
        <v>36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B31" s="35" t="s">
        <v>36</v>
      </c>
      <c r="AC31" s="30" t="s">
        <v>69</v>
      </c>
      <c r="AD31" s="30" t="s">
        <v>70</v>
      </c>
      <c r="AE31" s="30">
        <v>0</v>
      </c>
      <c r="AF31" s="32" t="s">
        <v>71</v>
      </c>
      <c r="AG31" s="32" t="s">
        <v>72</v>
      </c>
      <c r="AH31" s="32" t="s">
        <v>73</v>
      </c>
      <c r="AJ31" s="35" t="s">
        <v>36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</row>
    <row r="32" spans="1:42" x14ac:dyDescent="0.25">
      <c r="A32" s="17">
        <v>25</v>
      </c>
      <c r="B32" s="10" t="s">
        <v>37</v>
      </c>
      <c r="C32" s="13" t="s">
        <v>97</v>
      </c>
      <c r="D32" s="13" t="s">
        <v>98</v>
      </c>
      <c r="E32" s="13" t="s">
        <v>99</v>
      </c>
      <c r="F32" s="13" t="s">
        <v>100</v>
      </c>
      <c r="G32" s="13" t="s">
        <v>101</v>
      </c>
      <c r="H32" s="13" t="s">
        <v>102</v>
      </c>
      <c r="I32" s="13" t="s">
        <v>103</v>
      </c>
      <c r="J32" s="13" t="s">
        <v>104</v>
      </c>
      <c r="K32" s="13" t="s">
        <v>105</v>
      </c>
      <c r="L32" s="13" t="s">
        <v>106</v>
      </c>
      <c r="M32" s="13" t="s">
        <v>107</v>
      </c>
      <c r="N32" s="13" t="s">
        <v>108</v>
      </c>
      <c r="P32" s="10" t="s">
        <v>37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B32" s="10" t="s">
        <v>37</v>
      </c>
      <c r="AC32" s="13">
        <v>0</v>
      </c>
      <c r="AD32" s="13">
        <v>0</v>
      </c>
      <c r="AE32" s="13">
        <v>0</v>
      </c>
      <c r="AF32" s="3">
        <v>0</v>
      </c>
      <c r="AG32" s="3">
        <v>0</v>
      </c>
      <c r="AH32" s="3">
        <v>0</v>
      </c>
      <c r="AJ32" s="10" t="s">
        <v>37</v>
      </c>
      <c r="AK32" s="13" t="s">
        <v>109</v>
      </c>
      <c r="AL32" s="13" t="s">
        <v>110</v>
      </c>
      <c r="AM32" s="13" t="s">
        <v>111</v>
      </c>
      <c r="AN32" s="13" t="s">
        <v>112</v>
      </c>
      <c r="AO32" s="13" t="s">
        <v>113</v>
      </c>
      <c r="AP32" s="13" t="s">
        <v>114</v>
      </c>
    </row>
    <row r="33" spans="1:42" x14ac:dyDescent="0.25">
      <c r="A33" s="18">
        <v>26</v>
      </c>
      <c r="B33" s="11" t="s">
        <v>38</v>
      </c>
      <c r="C33" s="13">
        <f>SUM(C48:C49)</f>
        <v>0</v>
      </c>
      <c r="D33" s="13">
        <f t="shared" ref="D33:N33" si="0">SUM(D48:D49)</f>
        <v>0</v>
      </c>
      <c r="E33" s="13">
        <f t="shared" si="0"/>
        <v>1.9</v>
      </c>
      <c r="F33" s="13">
        <f t="shared" si="0"/>
        <v>0</v>
      </c>
      <c r="G33" s="13">
        <f t="shared" si="0"/>
        <v>0</v>
      </c>
      <c r="H33" s="13">
        <f t="shared" si="0"/>
        <v>1.9</v>
      </c>
      <c r="I33" s="13">
        <f t="shared" si="0"/>
        <v>0</v>
      </c>
      <c r="J33" s="13">
        <f t="shared" si="0"/>
        <v>0</v>
      </c>
      <c r="K33" s="13">
        <f t="shared" si="0"/>
        <v>1.9</v>
      </c>
      <c r="L33" s="13">
        <f t="shared" si="0"/>
        <v>0</v>
      </c>
      <c r="M33" s="13">
        <f t="shared" si="0"/>
        <v>0</v>
      </c>
      <c r="N33" s="13">
        <f t="shared" si="0"/>
        <v>1.9</v>
      </c>
      <c r="P33" s="11" t="s">
        <v>38</v>
      </c>
      <c r="Q33" s="13">
        <f>SUM(Q48:Q49)</f>
        <v>0</v>
      </c>
      <c r="R33" s="13">
        <f t="shared" ref="R33:Z33" si="1">SUM(R48:R49)</f>
        <v>0</v>
      </c>
      <c r="S33" s="13">
        <f t="shared" si="1"/>
        <v>0</v>
      </c>
      <c r="T33" s="13">
        <f t="shared" si="1"/>
        <v>0</v>
      </c>
      <c r="U33" s="13">
        <f t="shared" si="1"/>
        <v>0</v>
      </c>
      <c r="V33" s="13">
        <f t="shared" si="1"/>
        <v>0</v>
      </c>
      <c r="W33" s="13">
        <f t="shared" si="1"/>
        <v>0</v>
      </c>
      <c r="X33" s="13">
        <f t="shared" si="1"/>
        <v>0</v>
      </c>
      <c r="Y33" s="13">
        <f t="shared" si="1"/>
        <v>0</v>
      </c>
      <c r="Z33" s="13">
        <f t="shared" si="1"/>
        <v>0</v>
      </c>
      <c r="AB33" s="11" t="s">
        <v>38</v>
      </c>
      <c r="AC33" s="8">
        <f>SUM(AC48:AC49)</f>
        <v>0</v>
      </c>
      <c r="AD33" s="46">
        <f t="shared" ref="AD33:AH33" si="2">SUM(AD48:AD49)</f>
        <v>0</v>
      </c>
      <c r="AE33" s="46">
        <f t="shared" si="2"/>
        <v>0</v>
      </c>
      <c r="AF33" s="46">
        <f t="shared" si="2"/>
        <v>0</v>
      </c>
      <c r="AG33" s="46">
        <f t="shared" si="2"/>
        <v>0</v>
      </c>
      <c r="AH33" s="46">
        <f t="shared" si="2"/>
        <v>0</v>
      </c>
      <c r="AJ33" s="11" t="s">
        <v>38</v>
      </c>
      <c r="AK33" s="13">
        <f>SUM(AK48:AK49)</f>
        <v>0</v>
      </c>
      <c r="AL33" s="13">
        <f t="shared" ref="AL33:AP33" si="3">SUM(AL48:AL49)</f>
        <v>0</v>
      </c>
      <c r="AM33" s="13">
        <f t="shared" si="3"/>
        <v>0</v>
      </c>
      <c r="AN33" s="13">
        <f t="shared" si="3"/>
        <v>0</v>
      </c>
      <c r="AO33" s="13">
        <f t="shared" si="3"/>
        <v>0</v>
      </c>
      <c r="AP33" s="13">
        <f t="shared" si="3"/>
        <v>0</v>
      </c>
    </row>
    <row r="34" spans="1:42" x14ac:dyDescent="0.25">
      <c r="A34" s="17">
        <v>27</v>
      </c>
      <c r="B34" s="11" t="s">
        <v>39</v>
      </c>
      <c r="C34" s="13">
        <f>SUM(C42:C45)</f>
        <v>3.4430000000000001</v>
      </c>
      <c r="D34" s="13">
        <f t="shared" ref="D34:N34" si="4">SUM(D42:D45)</f>
        <v>3.9260000000000002</v>
      </c>
      <c r="E34" s="13">
        <f t="shared" si="4"/>
        <v>0.17499999999999999</v>
      </c>
      <c r="F34" s="13">
        <f t="shared" si="4"/>
        <v>3.0220000000000002</v>
      </c>
      <c r="G34" s="13">
        <f t="shared" si="4"/>
        <v>3.6920000000000002</v>
      </c>
      <c r="H34" s="13">
        <f t="shared" si="4"/>
        <v>0.17499999999999999</v>
      </c>
      <c r="I34" s="13">
        <f t="shared" si="4"/>
        <v>3.4430000000000001</v>
      </c>
      <c r="J34" s="13">
        <f t="shared" si="4"/>
        <v>3.9260000000000002</v>
      </c>
      <c r="K34" s="13">
        <f t="shared" si="4"/>
        <v>0.17499999999999999</v>
      </c>
      <c r="L34" s="13">
        <f t="shared" si="4"/>
        <v>3.0220000000000002</v>
      </c>
      <c r="M34" s="13">
        <f t="shared" si="4"/>
        <v>3.6920000000000002</v>
      </c>
      <c r="N34" s="13">
        <f t="shared" si="4"/>
        <v>0.17499999999999999</v>
      </c>
      <c r="P34" s="11" t="s">
        <v>39</v>
      </c>
      <c r="Q34" s="13">
        <f>SUM(Q42:Q45)</f>
        <v>0</v>
      </c>
      <c r="R34" s="13">
        <f t="shared" ref="R34:Z34" si="5">SUM(R42:R45)</f>
        <v>0</v>
      </c>
      <c r="S34" s="13">
        <f t="shared" si="5"/>
        <v>0</v>
      </c>
      <c r="T34" s="13">
        <f t="shared" si="5"/>
        <v>0</v>
      </c>
      <c r="U34" s="13">
        <f t="shared" si="5"/>
        <v>0</v>
      </c>
      <c r="V34" s="13">
        <f t="shared" si="5"/>
        <v>0</v>
      </c>
      <c r="W34" s="13">
        <f t="shared" si="5"/>
        <v>0</v>
      </c>
      <c r="X34" s="13">
        <f t="shared" si="5"/>
        <v>0</v>
      </c>
      <c r="Y34" s="13">
        <f t="shared" si="5"/>
        <v>0</v>
      </c>
      <c r="Z34" s="13">
        <f t="shared" si="5"/>
        <v>0</v>
      </c>
      <c r="AB34" s="11" t="s">
        <v>39</v>
      </c>
      <c r="AC34" s="8">
        <f>SUM(AC42:AC45)</f>
        <v>0</v>
      </c>
      <c r="AD34" s="46">
        <f t="shared" ref="AD34:AH34" si="6">SUM(AD42:AD45)</f>
        <v>0</v>
      </c>
      <c r="AE34" s="46">
        <f t="shared" si="6"/>
        <v>0</v>
      </c>
      <c r="AF34" s="46">
        <f t="shared" si="6"/>
        <v>0</v>
      </c>
      <c r="AG34" s="46">
        <f t="shared" si="6"/>
        <v>0</v>
      </c>
      <c r="AH34" s="46">
        <f t="shared" si="6"/>
        <v>0</v>
      </c>
      <c r="AJ34" s="11" t="s">
        <v>39</v>
      </c>
      <c r="AK34" s="13">
        <f>SUM(AK42:AK45)</f>
        <v>0.02</v>
      </c>
      <c r="AL34" s="13">
        <f t="shared" ref="AL34:AP34" si="7">SUM(AL42:AL45)</f>
        <v>0.48</v>
      </c>
      <c r="AM34" s="13">
        <f t="shared" si="7"/>
        <v>0</v>
      </c>
      <c r="AN34" s="13">
        <f t="shared" si="7"/>
        <v>0.02</v>
      </c>
      <c r="AO34" s="13">
        <f t="shared" si="7"/>
        <v>0.48</v>
      </c>
      <c r="AP34" s="13">
        <f t="shared" si="7"/>
        <v>0</v>
      </c>
    </row>
    <row r="35" spans="1:42" x14ac:dyDescent="0.25">
      <c r="A35" s="18">
        <v>30</v>
      </c>
      <c r="B35" s="10" t="s">
        <v>40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P35" s="10" t="s">
        <v>40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B35" s="10" t="s">
        <v>40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J35" s="10" t="s">
        <v>40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</row>
    <row r="36" spans="1:42" x14ac:dyDescent="0.25">
      <c r="A36" s="17">
        <v>31</v>
      </c>
      <c r="B36" s="11" t="s">
        <v>41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P36" s="11" t="s">
        <v>41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B36" s="11" t="s">
        <v>41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J36" s="11" t="s">
        <v>41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</row>
    <row r="37" spans="1:42" x14ac:dyDescent="0.25">
      <c r="A37" s="18">
        <v>32</v>
      </c>
      <c r="B37" s="11" t="s">
        <v>42</v>
      </c>
      <c r="C37" s="13">
        <v>8.6929999999999996</v>
      </c>
      <c r="D37" s="13" t="s">
        <v>81</v>
      </c>
      <c r="E37" s="13" t="s">
        <v>82</v>
      </c>
      <c r="F37" s="13">
        <v>8.6929999999999996</v>
      </c>
      <c r="G37" s="13" t="s">
        <v>81</v>
      </c>
      <c r="H37" s="13" t="s">
        <v>82</v>
      </c>
      <c r="I37" s="13">
        <v>22.391999999999999</v>
      </c>
      <c r="J37" s="13" t="s">
        <v>83</v>
      </c>
      <c r="K37" s="13" t="s">
        <v>84</v>
      </c>
      <c r="L37" s="13">
        <v>22.391999999999999</v>
      </c>
      <c r="M37" s="13" t="s">
        <v>83</v>
      </c>
      <c r="N37" s="13" t="s">
        <v>84</v>
      </c>
      <c r="P37" s="11" t="s">
        <v>42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B37" s="11" t="s">
        <v>42</v>
      </c>
      <c r="AC37" s="13">
        <v>0</v>
      </c>
      <c r="AD37" s="13">
        <v>0</v>
      </c>
      <c r="AE37" s="13">
        <v>0</v>
      </c>
      <c r="AF37" s="3">
        <v>0</v>
      </c>
      <c r="AG37" s="3">
        <v>0</v>
      </c>
      <c r="AH37" s="3">
        <v>0</v>
      </c>
      <c r="AJ37" s="11" t="s">
        <v>42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</row>
    <row r="38" spans="1:42" x14ac:dyDescent="0.25">
      <c r="A38" s="17">
        <v>33</v>
      </c>
      <c r="B38" s="11" t="s">
        <v>43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P38" s="11" t="s">
        <v>43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B38" s="11" t="s">
        <v>43</v>
      </c>
      <c r="AC38" s="46">
        <v>0</v>
      </c>
      <c r="AD38" s="46">
        <v>0</v>
      </c>
      <c r="AE38" s="46">
        <v>0</v>
      </c>
      <c r="AF38" s="46">
        <v>0</v>
      </c>
      <c r="AG38" s="46">
        <v>0</v>
      </c>
      <c r="AH38" s="46">
        <v>0</v>
      </c>
      <c r="AJ38" s="11" t="s">
        <v>43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</row>
    <row r="39" spans="1:42" ht="18.75" x14ac:dyDescent="0.3">
      <c r="A39" s="19"/>
      <c r="B39" s="16" t="s">
        <v>44</v>
      </c>
      <c r="C39" s="13">
        <f>SUM(C8:C37)</f>
        <v>2615.4080000000004</v>
      </c>
      <c r="D39" s="13">
        <f t="shared" ref="D39:N39" si="8">SUM(D8:D37)</f>
        <v>1277.8639999999998</v>
      </c>
      <c r="E39" s="13">
        <f t="shared" si="8"/>
        <v>262.68199999999996</v>
      </c>
      <c r="F39" s="13">
        <f t="shared" si="8"/>
        <v>2747.2379999999998</v>
      </c>
      <c r="G39" s="13">
        <f t="shared" si="8"/>
        <v>1170.6150000000002</v>
      </c>
      <c r="H39" s="13">
        <f t="shared" si="8"/>
        <v>249.06200000000004</v>
      </c>
      <c r="I39" s="13">
        <f t="shared" si="8"/>
        <v>5435.3589999999995</v>
      </c>
      <c r="J39" s="13">
        <f t="shared" si="8"/>
        <v>2724.0720000000001</v>
      </c>
      <c r="K39" s="13">
        <f t="shared" si="8"/>
        <v>615.33399999999983</v>
      </c>
      <c r="L39" s="13">
        <f t="shared" si="8"/>
        <v>5796.0099999999993</v>
      </c>
      <c r="M39" s="13">
        <f t="shared" si="8"/>
        <v>2583.348</v>
      </c>
      <c r="N39" s="13">
        <f t="shared" si="8"/>
        <v>586.06899999999996</v>
      </c>
      <c r="P39" s="16" t="s">
        <v>44</v>
      </c>
      <c r="Q39" s="13">
        <f>SUM(Q8:Q38)</f>
        <v>4.0720000000000001</v>
      </c>
      <c r="R39" s="13">
        <f t="shared" ref="R39:Z39" si="9">SUM(R8:R38)</f>
        <v>0</v>
      </c>
      <c r="S39" s="13">
        <f t="shared" si="9"/>
        <v>0</v>
      </c>
      <c r="T39" s="13">
        <f t="shared" si="9"/>
        <v>4</v>
      </c>
      <c r="U39" s="13">
        <f t="shared" si="9"/>
        <v>1</v>
      </c>
      <c r="V39" s="13">
        <f t="shared" si="9"/>
        <v>9.657</v>
      </c>
      <c r="W39" s="13">
        <f t="shared" si="9"/>
        <v>4.3970000000000002</v>
      </c>
      <c r="X39" s="13">
        <f t="shared" si="9"/>
        <v>0</v>
      </c>
      <c r="Y39" s="13">
        <f t="shared" si="9"/>
        <v>6</v>
      </c>
      <c r="Z39" s="13">
        <f t="shared" si="9"/>
        <v>1</v>
      </c>
      <c r="AB39" s="16" t="s">
        <v>44</v>
      </c>
      <c r="AC39" s="8">
        <f>SUM(AC8:AC38)</f>
        <v>39.163000000000004</v>
      </c>
      <c r="AD39" s="46">
        <f t="shared" ref="AD39:AH39" si="10">SUM(AD8:AD38)</f>
        <v>30.426000000000002</v>
      </c>
      <c r="AE39" s="46">
        <f t="shared" si="10"/>
        <v>0</v>
      </c>
      <c r="AF39" s="46">
        <f t="shared" si="10"/>
        <v>74.709000000000003</v>
      </c>
      <c r="AG39" s="46">
        <f t="shared" si="10"/>
        <v>65.521000000000001</v>
      </c>
      <c r="AH39" s="46">
        <f t="shared" si="10"/>
        <v>0.1</v>
      </c>
      <c r="AJ39" s="16" t="s">
        <v>44</v>
      </c>
      <c r="AK39" s="13">
        <f>SUM(AK8:AK38)</f>
        <v>245.26260000000002</v>
      </c>
      <c r="AL39" s="13">
        <f t="shared" ref="AL39:AP39" si="11">SUM(AL8:AL38)</f>
        <v>170.24800000000002</v>
      </c>
      <c r="AM39" s="13">
        <f t="shared" si="11"/>
        <v>49.7</v>
      </c>
      <c r="AN39" s="13">
        <f t="shared" si="11"/>
        <v>618.41970000000003</v>
      </c>
      <c r="AO39" s="13">
        <f t="shared" si="11"/>
        <v>357.6807</v>
      </c>
      <c r="AP39" s="13">
        <f t="shared" si="11"/>
        <v>100.54</v>
      </c>
    </row>
    <row r="40" spans="1:42" ht="12.75" x14ac:dyDescent="0.2">
      <c r="AK40" s="53"/>
      <c r="AL40" s="53"/>
      <c r="AM40" s="53"/>
      <c r="AN40" s="53"/>
      <c r="AO40" s="53"/>
      <c r="AP40" s="53"/>
    </row>
    <row r="41" spans="1:42" ht="12.75" x14ac:dyDescent="0.2">
      <c r="B41" s="47" t="s">
        <v>165</v>
      </c>
      <c r="P41" s="47" t="s">
        <v>165</v>
      </c>
      <c r="AB41" s="47" t="s">
        <v>165</v>
      </c>
      <c r="AJ41" s="47" t="s">
        <v>165</v>
      </c>
    </row>
    <row r="42" spans="1:42" ht="15.75" customHeight="1" x14ac:dyDescent="0.25">
      <c r="B42" s="50" t="s">
        <v>74</v>
      </c>
      <c r="C42" s="13">
        <v>0.108</v>
      </c>
      <c r="D42" s="13">
        <v>1.48</v>
      </c>
      <c r="E42" s="13">
        <v>0</v>
      </c>
      <c r="F42" s="13">
        <v>0.108</v>
      </c>
      <c r="G42" s="13">
        <v>1.48</v>
      </c>
      <c r="H42" s="13">
        <v>0</v>
      </c>
      <c r="I42" s="13">
        <v>0.108</v>
      </c>
      <c r="J42" s="13">
        <v>1.48</v>
      </c>
      <c r="K42" s="13">
        <v>0</v>
      </c>
      <c r="L42" s="13">
        <v>0.108</v>
      </c>
      <c r="M42" s="13">
        <v>1.48</v>
      </c>
      <c r="N42" s="13">
        <v>0</v>
      </c>
      <c r="P42" s="50" t="s">
        <v>74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B42" s="50" t="s">
        <v>74</v>
      </c>
      <c r="AC42" s="46">
        <v>0</v>
      </c>
      <c r="AD42" s="46">
        <v>0</v>
      </c>
      <c r="AE42" s="46">
        <v>0</v>
      </c>
      <c r="AF42" s="26">
        <v>0</v>
      </c>
      <c r="AG42" s="26">
        <v>0</v>
      </c>
      <c r="AH42" s="26">
        <v>0</v>
      </c>
      <c r="AJ42" s="50" t="s">
        <v>74</v>
      </c>
      <c r="AK42" s="13">
        <v>0.02</v>
      </c>
      <c r="AL42" s="13">
        <v>0.48</v>
      </c>
      <c r="AM42" s="13">
        <v>0</v>
      </c>
      <c r="AN42" s="13">
        <v>0.02</v>
      </c>
      <c r="AO42" s="13">
        <v>0.48</v>
      </c>
      <c r="AP42" s="13">
        <v>0</v>
      </c>
    </row>
    <row r="43" spans="1:42" ht="15.75" customHeight="1" x14ac:dyDescent="0.25">
      <c r="B43" s="50" t="s">
        <v>53</v>
      </c>
      <c r="C43" s="13" t="s">
        <v>75</v>
      </c>
      <c r="D43" s="13" t="s">
        <v>76</v>
      </c>
      <c r="E43" s="13" t="s">
        <v>77</v>
      </c>
      <c r="F43" s="13" t="s">
        <v>75</v>
      </c>
      <c r="G43" s="13" t="s">
        <v>78</v>
      </c>
      <c r="H43" s="13" t="s">
        <v>77</v>
      </c>
      <c r="I43" s="13" t="s">
        <v>79</v>
      </c>
      <c r="J43" s="13" t="s">
        <v>76</v>
      </c>
      <c r="K43" s="13" t="s">
        <v>80</v>
      </c>
      <c r="L43" s="13" t="s">
        <v>75</v>
      </c>
      <c r="M43" s="13" t="s">
        <v>76</v>
      </c>
      <c r="N43" s="13" t="s">
        <v>77</v>
      </c>
      <c r="P43" s="50" t="s">
        <v>53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B43" s="50" t="s">
        <v>53</v>
      </c>
      <c r="AC43" s="13">
        <v>0</v>
      </c>
      <c r="AD43" s="13">
        <v>0</v>
      </c>
      <c r="AE43" s="13">
        <v>0</v>
      </c>
      <c r="AF43" s="3">
        <v>0</v>
      </c>
      <c r="AG43" s="3">
        <v>0</v>
      </c>
      <c r="AH43" s="3">
        <v>0</v>
      </c>
      <c r="AJ43" s="50" t="s">
        <v>53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</row>
    <row r="44" spans="1:42" ht="15.75" customHeight="1" x14ac:dyDescent="0.25">
      <c r="B44" s="50" t="s">
        <v>170</v>
      </c>
      <c r="C44" s="13">
        <v>3.335</v>
      </c>
      <c r="D44" s="13">
        <v>2.4460000000000002</v>
      </c>
      <c r="E44" s="13">
        <v>0.17499999999999999</v>
      </c>
      <c r="F44" s="13">
        <v>2.9140000000000001</v>
      </c>
      <c r="G44" s="13">
        <v>2.2120000000000002</v>
      </c>
      <c r="H44" s="13">
        <v>0.17499999999999999</v>
      </c>
      <c r="I44" s="13">
        <v>3.335</v>
      </c>
      <c r="J44" s="13">
        <v>2.4460000000000002</v>
      </c>
      <c r="K44" s="13">
        <v>0.17499999999999999</v>
      </c>
      <c r="L44" s="13">
        <v>2.9140000000000001</v>
      </c>
      <c r="M44" s="13">
        <v>2.2120000000000002</v>
      </c>
      <c r="N44" s="13">
        <v>0.17499999999999999</v>
      </c>
      <c r="P44" s="50" t="s">
        <v>170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B44" s="50" t="s">
        <v>170</v>
      </c>
      <c r="AC44" s="13">
        <v>0</v>
      </c>
      <c r="AD44" s="13">
        <v>0</v>
      </c>
      <c r="AE44" s="13">
        <v>0</v>
      </c>
      <c r="AF44" s="3">
        <v>0</v>
      </c>
      <c r="AG44" s="3">
        <v>0</v>
      </c>
      <c r="AH44" s="3">
        <v>0</v>
      </c>
      <c r="AJ44" s="50" t="s">
        <v>170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</row>
    <row r="45" spans="1:42" ht="15.75" customHeight="1" x14ac:dyDescent="0.25">
      <c r="B45" s="50" t="s">
        <v>169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P45" s="50" t="s">
        <v>169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B45" s="50" t="s">
        <v>169</v>
      </c>
      <c r="AC45" s="46">
        <v>0</v>
      </c>
      <c r="AD45" s="46">
        <v>0</v>
      </c>
      <c r="AE45" s="46">
        <v>0</v>
      </c>
      <c r="AF45" s="26">
        <v>0</v>
      </c>
      <c r="AG45" s="26">
        <v>0</v>
      </c>
      <c r="AH45" s="26">
        <v>0</v>
      </c>
      <c r="AJ45" s="50" t="s">
        <v>169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</row>
    <row r="46" spans="1:42" ht="15.75" customHeight="1" x14ac:dyDescent="0.2">
      <c r="B46" s="49"/>
      <c r="P46" s="49"/>
      <c r="AB46" s="49"/>
      <c r="AJ46" s="49"/>
    </row>
    <row r="47" spans="1:42" ht="15.75" customHeight="1" x14ac:dyDescent="0.2">
      <c r="B47" s="47" t="s">
        <v>166</v>
      </c>
      <c r="P47" s="47" t="s">
        <v>166</v>
      </c>
      <c r="AB47" s="47" t="s">
        <v>166</v>
      </c>
      <c r="AJ47" s="47" t="s">
        <v>166</v>
      </c>
    </row>
    <row r="48" spans="1:42" ht="15.75" customHeight="1" x14ac:dyDescent="0.25">
      <c r="B48" s="48" t="s">
        <v>167</v>
      </c>
      <c r="C48" s="13">
        <v>0</v>
      </c>
      <c r="D48" s="13">
        <v>0</v>
      </c>
      <c r="E48" s="13">
        <v>1.9</v>
      </c>
      <c r="F48" s="13">
        <v>0</v>
      </c>
      <c r="G48" s="13">
        <v>0</v>
      </c>
      <c r="H48" s="13">
        <v>1.9</v>
      </c>
      <c r="I48" s="13">
        <v>0</v>
      </c>
      <c r="J48" s="13">
        <v>0</v>
      </c>
      <c r="K48" s="13">
        <v>1.9</v>
      </c>
      <c r="L48" s="13">
        <v>0</v>
      </c>
      <c r="M48" s="13">
        <v>0</v>
      </c>
      <c r="N48" s="13">
        <v>1.9</v>
      </c>
      <c r="P48" s="48" t="s">
        <v>167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B48" s="48" t="s">
        <v>167</v>
      </c>
      <c r="AC48" s="46">
        <v>0</v>
      </c>
      <c r="AD48" s="46">
        <v>0</v>
      </c>
      <c r="AE48" s="46">
        <v>0</v>
      </c>
      <c r="AF48" s="26">
        <v>0</v>
      </c>
      <c r="AG48" s="26">
        <v>0</v>
      </c>
      <c r="AH48" s="26">
        <v>0</v>
      </c>
      <c r="AJ48" s="48" t="s">
        <v>167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</row>
    <row r="49" spans="2:42" ht="15.75" customHeight="1" x14ac:dyDescent="0.25">
      <c r="B49" s="48" t="s">
        <v>168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P49" s="48" t="s">
        <v>168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B49" s="48" t="s">
        <v>168</v>
      </c>
      <c r="AC49" s="46">
        <v>0</v>
      </c>
      <c r="AD49" s="46">
        <v>0</v>
      </c>
      <c r="AE49" s="46">
        <v>0</v>
      </c>
      <c r="AF49" s="26">
        <v>0</v>
      </c>
      <c r="AG49" s="26">
        <v>0</v>
      </c>
      <c r="AH49" s="26">
        <v>0</v>
      </c>
      <c r="AJ49" s="48" t="s">
        <v>168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</row>
  </sheetData>
  <mergeCells count="31">
    <mergeCell ref="AC5:AE6"/>
    <mergeCell ref="AF5:AH6"/>
    <mergeCell ref="AK5:AM6"/>
    <mergeCell ref="AN5:AP6"/>
    <mergeCell ref="AC4:AE4"/>
    <mergeCell ref="AF4:AH4"/>
    <mergeCell ref="AJ4:AJ7"/>
    <mergeCell ref="AK4:AM4"/>
    <mergeCell ref="AN4:AP4"/>
    <mergeCell ref="Z4:Z6"/>
    <mergeCell ref="C5:E6"/>
    <mergeCell ref="F5:H6"/>
    <mergeCell ref="I5:K6"/>
    <mergeCell ref="L5:N6"/>
    <mergeCell ref="Q5:S6"/>
    <mergeCell ref="AJ3:AP3"/>
    <mergeCell ref="A4:A7"/>
    <mergeCell ref="B4:B7"/>
    <mergeCell ref="C4:H4"/>
    <mergeCell ref="I4:N4"/>
    <mergeCell ref="P4:P7"/>
    <mergeCell ref="Q4:S4"/>
    <mergeCell ref="AB4:AB7"/>
    <mergeCell ref="V5:X6"/>
    <mergeCell ref="A3:N3"/>
    <mergeCell ref="P3:Z3"/>
    <mergeCell ref="AB3:AH3"/>
    <mergeCell ref="T4:T6"/>
    <mergeCell ref="U4:U6"/>
    <mergeCell ref="V4:X4"/>
    <mergeCell ref="Y4:Y6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</sheetPr>
  <dimension ref="A2:AP113"/>
  <sheetViews>
    <sheetView topLeftCell="Q4" zoomScale="50" zoomScaleNormal="50" zoomScalePageLayoutView="70" workbookViewId="0">
      <selection activeCell="AA37" sqref="AA37"/>
    </sheetView>
  </sheetViews>
  <sheetFormatPr defaultColWidth="14.42578125" defaultRowHeight="15.75" customHeight="1" x14ac:dyDescent="0.2"/>
  <cols>
    <col min="1" max="1" width="6.140625" style="1" customWidth="1"/>
    <col min="2" max="2" width="55.5703125" style="1" customWidth="1"/>
    <col min="3" max="11" width="14.42578125" style="1"/>
    <col min="12" max="12" width="14.42578125" style="1" customWidth="1"/>
    <col min="13" max="15" width="14.42578125" style="1"/>
    <col min="16" max="16" width="45.5703125" style="1" customWidth="1"/>
    <col min="17" max="27" width="14.42578125" style="1"/>
    <col min="28" max="28" width="45.85546875" style="1" customWidth="1"/>
    <col min="29" max="35" width="14.42578125" style="1"/>
    <col min="36" max="36" width="45.28515625" style="1" customWidth="1"/>
    <col min="37" max="16384" width="14.42578125" style="1"/>
  </cols>
  <sheetData>
    <row r="2" spans="1:42" ht="196.5" customHeight="1" x14ac:dyDescent="0.2">
      <c r="B2" s="7" t="s">
        <v>45</v>
      </c>
    </row>
    <row r="3" spans="1:42" ht="42" customHeight="1" x14ac:dyDescent="0.3">
      <c r="A3" s="153" t="s">
        <v>49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P3" s="144" t="s">
        <v>50</v>
      </c>
      <c r="Q3" s="155"/>
      <c r="R3" s="155"/>
      <c r="S3" s="155"/>
      <c r="T3" s="155"/>
      <c r="U3" s="155"/>
      <c r="V3" s="155"/>
      <c r="W3" s="155"/>
      <c r="X3" s="155"/>
      <c r="Y3" s="155"/>
      <c r="Z3" s="155"/>
      <c r="AB3" s="144" t="s">
        <v>51</v>
      </c>
      <c r="AC3" s="155"/>
      <c r="AD3" s="155"/>
      <c r="AE3" s="155"/>
      <c r="AF3" s="155"/>
      <c r="AG3" s="155"/>
      <c r="AH3" s="155"/>
      <c r="AJ3" s="144" t="s">
        <v>52</v>
      </c>
      <c r="AK3" s="144"/>
      <c r="AL3" s="144"/>
      <c r="AM3" s="144"/>
      <c r="AN3" s="144"/>
      <c r="AO3" s="144"/>
      <c r="AP3" s="144"/>
    </row>
    <row r="4" spans="1:42" ht="30.75" customHeight="1" x14ac:dyDescent="0.2">
      <c r="A4" s="145" t="s">
        <v>0</v>
      </c>
      <c r="B4" s="147" t="s">
        <v>1</v>
      </c>
      <c r="C4" s="148" t="s">
        <v>2</v>
      </c>
      <c r="D4" s="149"/>
      <c r="E4" s="149"/>
      <c r="F4" s="149"/>
      <c r="G4" s="149"/>
      <c r="H4" s="149"/>
      <c r="I4" s="150" t="s">
        <v>5</v>
      </c>
      <c r="J4" s="150"/>
      <c r="K4" s="150"/>
      <c r="L4" s="150"/>
      <c r="M4" s="150"/>
      <c r="N4" s="150"/>
      <c r="P4" s="147" t="s">
        <v>1</v>
      </c>
      <c r="Q4" s="151" t="s">
        <v>2</v>
      </c>
      <c r="R4" s="149"/>
      <c r="S4" s="149"/>
      <c r="T4" s="156" t="s">
        <v>3</v>
      </c>
      <c r="U4" s="156" t="s">
        <v>4</v>
      </c>
      <c r="V4" s="165" t="s">
        <v>5</v>
      </c>
      <c r="W4" s="166"/>
      <c r="X4" s="167"/>
      <c r="Y4" s="156" t="s">
        <v>3</v>
      </c>
      <c r="Z4" s="156" t="s">
        <v>4</v>
      </c>
      <c r="AB4" s="147" t="s">
        <v>1</v>
      </c>
      <c r="AC4" s="157" t="s">
        <v>2</v>
      </c>
      <c r="AD4" s="157"/>
      <c r="AE4" s="157"/>
      <c r="AF4" s="150" t="s">
        <v>5</v>
      </c>
      <c r="AG4" s="150"/>
      <c r="AH4" s="150"/>
      <c r="AJ4" s="147" t="s">
        <v>1</v>
      </c>
      <c r="AK4" s="158" t="s">
        <v>2</v>
      </c>
      <c r="AL4" s="158"/>
      <c r="AM4" s="158"/>
      <c r="AN4" s="150" t="s">
        <v>5</v>
      </c>
      <c r="AO4" s="150"/>
      <c r="AP4" s="150"/>
    </row>
    <row r="5" spans="1:42" ht="27" customHeight="1" x14ac:dyDescent="0.2">
      <c r="A5" s="146"/>
      <c r="B5" s="146"/>
      <c r="C5" s="152" t="s">
        <v>6</v>
      </c>
      <c r="D5" s="146"/>
      <c r="E5" s="146"/>
      <c r="F5" s="152" t="s">
        <v>7</v>
      </c>
      <c r="G5" s="146"/>
      <c r="H5" s="146"/>
      <c r="I5" s="152" t="s">
        <v>6</v>
      </c>
      <c r="J5" s="152"/>
      <c r="K5" s="152"/>
      <c r="L5" s="152" t="s">
        <v>7</v>
      </c>
      <c r="M5" s="152"/>
      <c r="N5" s="152"/>
      <c r="P5" s="146"/>
      <c r="Q5" s="152" t="s">
        <v>7</v>
      </c>
      <c r="R5" s="146"/>
      <c r="S5" s="146"/>
      <c r="T5" s="156"/>
      <c r="U5" s="156"/>
      <c r="V5" s="152" t="s">
        <v>7</v>
      </c>
      <c r="W5" s="152"/>
      <c r="X5" s="152"/>
      <c r="Y5" s="156"/>
      <c r="Z5" s="156"/>
      <c r="AB5" s="146"/>
      <c r="AC5" s="152" t="s">
        <v>7</v>
      </c>
      <c r="AD5" s="152"/>
      <c r="AE5" s="152"/>
      <c r="AF5" s="152" t="s">
        <v>7</v>
      </c>
      <c r="AG5" s="152"/>
      <c r="AH5" s="152"/>
      <c r="AJ5" s="146"/>
      <c r="AK5" s="152" t="s">
        <v>7</v>
      </c>
      <c r="AL5" s="152"/>
      <c r="AM5" s="152"/>
      <c r="AN5" s="152" t="s">
        <v>7</v>
      </c>
      <c r="AO5" s="152"/>
      <c r="AP5" s="152"/>
    </row>
    <row r="6" spans="1:42" ht="32.25" customHeight="1" x14ac:dyDescent="0.2">
      <c r="A6" s="146"/>
      <c r="B6" s="146"/>
      <c r="C6" s="146"/>
      <c r="D6" s="146"/>
      <c r="E6" s="146"/>
      <c r="F6" s="146"/>
      <c r="G6" s="146"/>
      <c r="H6" s="146"/>
      <c r="I6" s="152"/>
      <c r="J6" s="152"/>
      <c r="K6" s="152"/>
      <c r="L6" s="152"/>
      <c r="M6" s="152"/>
      <c r="N6" s="152"/>
      <c r="P6" s="146"/>
      <c r="Q6" s="146"/>
      <c r="R6" s="146"/>
      <c r="S6" s="146"/>
      <c r="T6" s="156"/>
      <c r="U6" s="156"/>
      <c r="V6" s="152"/>
      <c r="W6" s="152"/>
      <c r="X6" s="152"/>
      <c r="Y6" s="156"/>
      <c r="Z6" s="156"/>
      <c r="AB6" s="146"/>
      <c r="AC6" s="152"/>
      <c r="AD6" s="152"/>
      <c r="AE6" s="152"/>
      <c r="AF6" s="152"/>
      <c r="AG6" s="152"/>
      <c r="AH6" s="152"/>
      <c r="AJ6" s="146"/>
      <c r="AK6" s="152"/>
      <c r="AL6" s="152"/>
      <c r="AM6" s="152"/>
      <c r="AN6" s="152"/>
      <c r="AO6" s="152"/>
      <c r="AP6" s="152"/>
    </row>
    <row r="7" spans="1:42" ht="15" x14ac:dyDescent="0.25">
      <c r="A7" s="146"/>
      <c r="B7" s="146"/>
      <c r="C7" s="9" t="s">
        <v>8</v>
      </c>
      <c r="D7" s="9" t="s">
        <v>9</v>
      </c>
      <c r="E7" s="9" t="s">
        <v>10</v>
      </c>
      <c r="F7" s="9" t="s">
        <v>8</v>
      </c>
      <c r="G7" s="9" t="s">
        <v>9</v>
      </c>
      <c r="H7" s="9" t="s">
        <v>10</v>
      </c>
      <c r="I7" s="9" t="s">
        <v>8</v>
      </c>
      <c r="J7" s="9" t="s">
        <v>9</v>
      </c>
      <c r="K7" s="9" t="s">
        <v>10</v>
      </c>
      <c r="L7" s="9" t="s">
        <v>8</v>
      </c>
      <c r="M7" s="9" t="s">
        <v>9</v>
      </c>
      <c r="N7" s="9" t="s">
        <v>10</v>
      </c>
      <c r="P7" s="146"/>
      <c r="Q7" s="9" t="s">
        <v>8</v>
      </c>
      <c r="R7" s="9" t="s">
        <v>9</v>
      </c>
      <c r="S7" s="9" t="s">
        <v>11</v>
      </c>
      <c r="T7" s="9" t="s">
        <v>12</v>
      </c>
      <c r="U7" s="9" t="s">
        <v>12</v>
      </c>
      <c r="V7" s="9" t="s">
        <v>8</v>
      </c>
      <c r="W7" s="9" t="s">
        <v>9</v>
      </c>
      <c r="X7" s="9" t="s">
        <v>11</v>
      </c>
      <c r="Y7" s="9" t="s">
        <v>12</v>
      </c>
      <c r="Z7" s="9" t="s">
        <v>12</v>
      </c>
      <c r="AB7" s="146"/>
      <c r="AC7" s="9" t="s">
        <v>8</v>
      </c>
      <c r="AD7" s="9" t="s">
        <v>9</v>
      </c>
      <c r="AE7" s="9" t="s">
        <v>11</v>
      </c>
      <c r="AF7" s="9" t="s">
        <v>8</v>
      </c>
      <c r="AG7" s="9" t="s">
        <v>9</v>
      </c>
      <c r="AH7" s="9" t="s">
        <v>11</v>
      </c>
      <c r="AJ7" s="146"/>
      <c r="AK7" s="9" t="s">
        <v>8</v>
      </c>
      <c r="AL7" s="9" t="s">
        <v>9</v>
      </c>
      <c r="AM7" s="9" t="s">
        <v>11</v>
      </c>
      <c r="AN7" s="9" t="s">
        <v>8</v>
      </c>
      <c r="AO7" s="9" t="s">
        <v>9</v>
      </c>
      <c r="AP7" s="9" t="s">
        <v>11</v>
      </c>
    </row>
    <row r="8" spans="1:42" x14ac:dyDescent="0.25">
      <c r="A8" s="17">
        <v>1</v>
      </c>
      <c r="B8" s="10" t="s">
        <v>13</v>
      </c>
      <c r="C8" s="13" t="s">
        <v>155</v>
      </c>
      <c r="D8" s="13">
        <v>109.38200000000001</v>
      </c>
      <c r="E8" s="13">
        <v>25</v>
      </c>
      <c r="F8" s="13">
        <v>248.375</v>
      </c>
      <c r="G8" s="13">
        <v>110.432</v>
      </c>
      <c r="H8" s="13">
        <v>34.799999999999997</v>
      </c>
      <c r="I8" s="60">
        <v>683.14200000000005</v>
      </c>
      <c r="J8" s="56">
        <v>299.35399999999998</v>
      </c>
      <c r="K8" s="56">
        <v>60.65</v>
      </c>
      <c r="L8" s="78">
        <v>697.06600000000003</v>
      </c>
      <c r="M8" s="78">
        <v>313.53899999999999</v>
      </c>
      <c r="N8" s="78">
        <v>74.95</v>
      </c>
      <c r="P8" s="10" t="s">
        <v>13</v>
      </c>
      <c r="Q8" s="13" t="s">
        <v>156</v>
      </c>
      <c r="R8" s="13" t="s">
        <v>48</v>
      </c>
      <c r="S8" s="13" t="s">
        <v>48</v>
      </c>
      <c r="T8" s="13">
        <v>3</v>
      </c>
      <c r="U8" s="13">
        <v>2</v>
      </c>
      <c r="V8" s="13" t="s">
        <v>157</v>
      </c>
      <c r="W8" s="13" t="s">
        <v>48</v>
      </c>
      <c r="X8" s="13" t="s">
        <v>48</v>
      </c>
      <c r="Y8" s="13">
        <v>4</v>
      </c>
      <c r="Z8" s="13" t="s">
        <v>158</v>
      </c>
      <c r="AB8" s="10" t="s">
        <v>13</v>
      </c>
      <c r="AC8" s="13">
        <v>0.32</v>
      </c>
      <c r="AD8" s="13">
        <v>0.86</v>
      </c>
      <c r="AE8" s="13">
        <v>0.02</v>
      </c>
      <c r="AF8" s="13">
        <v>0.35499999999999998</v>
      </c>
      <c r="AG8" s="13">
        <v>0.86</v>
      </c>
      <c r="AH8" s="13">
        <v>7.0000000000000007E-2</v>
      </c>
      <c r="AJ8" s="10" t="s">
        <v>13</v>
      </c>
      <c r="AK8" s="13" t="s">
        <v>159</v>
      </c>
      <c r="AL8" s="13">
        <v>24.196999999999999</v>
      </c>
      <c r="AM8" s="13">
        <v>2.6</v>
      </c>
      <c r="AN8" s="13" t="s">
        <v>160</v>
      </c>
      <c r="AO8" s="13">
        <v>61.366999999999997</v>
      </c>
      <c r="AP8" s="13">
        <v>6.35</v>
      </c>
    </row>
    <row r="9" spans="1:42" x14ac:dyDescent="0.25">
      <c r="A9" s="18">
        <v>2</v>
      </c>
      <c r="B9" s="11" t="s">
        <v>14</v>
      </c>
      <c r="C9" s="13">
        <v>91.573999999999998</v>
      </c>
      <c r="D9" s="13">
        <v>37.843000000000004</v>
      </c>
      <c r="E9" s="13">
        <v>4.6500000000000004</v>
      </c>
      <c r="F9" s="13">
        <v>89.72</v>
      </c>
      <c r="G9" s="13">
        <v>42.826999999999998</v>
      </c>
      <c r="H9" s="13">
        <v>5.18</v>
      </c>
      <c r="I9" s="56">
        <v>272.20100000000002</v>
      </c>
      <c r="J9" s="56">
        <v>55.463000000000001</v>
      </c>
      <c r="K9" s="56">
        <v>16.8</v>
      </c>
      <c r="L9" s="78">
        <v>289.18299999999999</v>
      </c>
      <c r="M9" s="78">
        <v>82.715999999999994</v>
      </c>
      <c r="N9" s="78">
        <v>17.43</v>
      </c>
      <c r="P9" s="11" t="s">
        <v>14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B9" s="11" t="s">
        <v>14</v>
      </c>
      <c r="AC9" s="13"/>
      <c r="AD9" s="13">
        <v>1.603</v>
      </c>
      <c r="AE9" s="13"/>
      <c r="AF9" s="13">
        <v>0.23799999999999999</v>
      </c>
      <c r="AG9" s="13">
        <v>3.1030000000000002</v>
      </c>
      <c r="AH9" s="13"/>
      <c r="AJ9" s="11" t="s">
        <v>14</v>
      </c>
      <c r="AK9" s="13">
        <v>3.0270000000000001</v>
      </c>
      <c r="AL9" s="13">
        <v>3.19</v>
      </c>
      <c r="AM9" s="13">
        <v>0.14000000000000001</v>
      </c>
      <c r="AN9" s="13">
        <v>14.145</v>
      </c>
      <c r="AO9" s="13">
        <v>9.2539999999999996</v>
      </c>
      <c r="AP9" s="13">
        <v>0.14000000000000001</v>
      </c>
    </row>
    <row r="10" spans="1:42" x14ac:dyDescent="0.25">
      <c r="A10" s="17">
        <v>3</v>
      </c>
      <c r="B10" s="11" t="s">
        <v>15</v>
      </c>
      <c r="C10" s="12">
        <v>274.154</v>
      </c>
      <c r="D10" s="12">
        <v>131.381</v>
      </c>
      <c r="E10" s="12">
        <v>29.254999999999999</v>
      </c>
      <c r="F10" s="12">
        <v>285.52300000000002</v>
      </c>
      <c r="G10" s="12">
        <v>131.381</v>
      </c>
      <c r="H10" s="12">
        <v>29.254999999999999</v>
      </c>
      <c r="I10" s="60">
        <v>828.75</v>
      </c>
      <c r="J10" s="60">
        <v>362.51400000000001</v>
      </c>
      <c r="K10" s="60">
        <v>100.80500000000001</v>
      </c>
      <c r="L10" s="79">
        <v>828.75</v>
      </c>
      <c r="M10" s="79">
        <v>362.51400000000001</v>
      </c>
      <c r="N10" s="79">
        <v>100.80500000000001</v>
      </c>
      <c r="P10" s="11" t="s">
        <v>15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3.915</v>
      </c>
      <c r="W10" s="12">
        <v>4.3970000000000002</v>
      </c>
      <c r="X10" s="12">
        <v>0</v>
      </c>
      <c r="Y10" s="12">
        <v>0</v>
      </c>
      <c r="Z10" s="12">
        <v>0</v>
      </c>
      <c r="AB10" s="11" t="s">
        <v>15</v>
      </c>
      <c r="AC10" s="12">
        <v>0</v>
      </c>
      <c r="AD10" s="12">
        <v>0</v>
      </c>
      <c r="AE10" s="12">
        <v>0</v>
      </c>
      <c r="AF10" s="12">
        <v>0</v>
      </c>
      <c r="AG10" s="12">
        <v>0.16500000000000001</v>
      </c>
      <c r="AH10" s="12">
        <v>0</v>
      </c>
      <c r="AJ10" s="11" t="s">
        <v>15</v>
      </c>
      <c r="AK10" s="12">
        <v>1.07</v>
      </c>
      <c r="AL10" s="12">
        <v>0</v>
      </c>
      <c r="AM10" s="12">
        <v>0.56000000000000005</v>
      </c>
      <c r="AN10" s="12">
        <v>13.387</v>
      </c>
      <c r="AO10" s="12">
        <v>2.4969999999999999</v>
      </c>
      <c r="AP10" s="12">
        <v>3.85</v>
      </c>
    </row>
    <row r="11" spans="1:42" x14ac:dyDescent="0.25">
      <c r="A11" s="18">
        <v>4</v>
      </c>
      <c r="B11" s="10" t="s">
        <v>16</v>
      </c>
      <c r="C11" s="13">
        <v>46.37</v>
      </c>
      <c r="D11" s="13">
        <v>13.46</v>
      </c>
      <c r="E11" s="13">
        <v>6.83</v>
      </c>
      <c r="F11" s="13">
        <v>50.746000000000002</v>
      </c>
      <c r="G11" s="13">
        <v>14.848000000000001</v>
      </c>
      <c r="H11" s="13">
        <v>6.83</v>
      </c>
      <c r="I11" s="56">
        <v>46.37</v>
      </c>
      <c r="J11" s="56">
        <v>13.46</v>
      </c>
      <c r="K11" s="56">
        <v>6.83</v>
      </c>
      <c r="L11" s="78">
        <v>50.746000000000002</v>
      </c>
      <c r="M11" s="78">
        <v>14.848000000000001</v>
      </c>
      <c r="N11" s="78">
        <v>6.83</v>
      </c>
      <c r="P11" s="10" t="s">
        <v>16</v>
      </c>
      <c r="Q11" s="13">
        <v>3.0070000000000001</v>
      </c>
      <c r="R11" s="13">
        <v>0</v>
      </c>
      <c r="S11" s="13">
        <v>0</v>
      </c>
      <c r="T11" s="13">
        <v>0</v>
      </c>
      <c r="U11" s="13">
        <v>0</v>
      </c>
      <c r="V11" s="13">
        <v>3.0070000000000001</v>
      </c>
      <c r="W11" s="13">
        <v>0</v>
      </c>
      <c r="X11" s="13">
        <v>0</v>
      </c>
      <c r="Y11" s="13">
        <v>0</v>
      </c>
      <c r="Z11" s="13">
        <v>0</v>
      </c>
      <c r="AB11" s="10" t="s">
        <v>16</v>
      </c>
      <c r="AC11" s="13">
        <v>13.08</v>
      </c>
      <c r="AD11" s="13">
        <v>5.31</v>
      </c>
      <c r="AE11" s="13">
        <v>0</v>
      </c>
      <c r="AF11" s="3">
        <v>13.08</v>
      </c>
      <c r="AG11" s="3">
        <v>5.31</v>
      </c>
      <c r="AH11" s="3">
        <v>0</v>
      </c>
      <c r="AJ11" s="10" t="s">
        <v>16</v>
      </c>
      <c r="AK11" s="13">
        <v>34.959000000000003</v>
      </c>
      <c r="AL11" s="13">
        <v>14.477</v>
      </c>
      <c r="AM11" s="13">
        <v>15.24</v>
      </c>
      <c r="AN11" s="13">
        <v>34.959000000000003</v>
      </c>
      <c r="AO11" s="13">
        <v>14.477</v>
      </c>
      <c r="AP11" s="13">
        <v>15.24</v>
      </c>
    </row>
    <row r="12" spans="1:42" x14ac:dyDescent="0.25">
      <c r="A12" s="17">
        <v>5</v>
      </c>
      <c r="B12" s="10" t="s">
        <v>17</v>
      </c>
      <c r="C12" s="13" t="s">
        <v>117</v>
      </c>
      <c r="D12" s="13" t="s">
        <v>118</v>
      </c>
      <c r="E12" s="13" t="s">
        <v>119</v>
      </c>
      <c r="F12" s="13" t="s">
        <v>120</v>
      </c>
      <c r="G12" s="13" t="s">
        <v>121</v>
      </c>
      <c r="H12" s="13">
        <v>13.65</v>
      </c>
      <c r="I12" s="56" t="s">
        <v>122</v>
      </c>
      <c r="J12" s="56" t="s">
        <v>123</v>
      </c>
      <c r="K12" s="56" t="s">
        <v>124</v>
      </c>
      <c r="L12" s="78">
        <v>373.74400000000003</v>
      </c>
      <c r="M12" s="78" t="s">
        <v>125</v>
      </c>
      <c r="N12" s="78" t="s">
        <v>126</v>
      </c>
      <c r="P12" s="10" t="s">
        <v>17</v>
      </c>
      <c r="Q12" s="13" t="s">
        <v>127</v>
      </c>
      <c r="R12" s="13" t="s">
        <v>48</v>
      </c>
      <c r="S12" s="13" t="s">
        <v>48</v>
      </c>
      <c r="T12" s="13">
        <v>3</v>
      </c>
      <c r="U12" s="13">
        <v>0</v>
      </c>
      <c r="V12" s="13" t="s">
        <v>127</v>
      </c>
      <c r="W12" s="13" t="s">
        <v>48</v>
      </c>
      <c r="X12" s="13" t="s">
        <v>48</v>
      </c>
      <c r="Y12" s="13">
        <v>3</v>
      </c>
      <c r="Z12" s="13">
        <v>0</v>
      </c>
      <c r="AB12" s="10" t="s">
        <v>17</v>
      </c>
      <c r="AC12" s="13">
        <v>0.505</v>
      </c>
      <c r="AD12" s="13">
        <v>3.18</v>
      </c>
      <c r="AE12" s="13">
        <v>0</v>
      </c>
      <c r="AF12" s="13">
        <v>1.806</v>
      </c>
      <c r="AG12" s="13">
        <v>16.178000000000001</v>
      </c>
      <c r="AH12" s="13">
        <v>0</v>
      </c>
      <c r="AJ12" s="10" t="s">
        <v>17</v>
      </c>
      <c r="AK12" s="13" t="s">
        <v>128</v>
      </c>
      <c r="AL12" s="13" t="s">
        <v>129</v>
      </c>
      <c r="AM12" s="13" t="s">
        <v>130</v>
      </c>
      <c r="AN12" s="13" t="s">
        <v>131</v>
      </c>
      <c r="AO12" s="13" t="s">
        <v>132</v>
      </c>
      <c r="AP12" s="13" t="s">
        <v>133</v>
      </c>
    </row>
    <row r="13" spans="1:42" x14ac:dyDescent="0.25">
      <c r="A13" s="18">
        <v>6</v>
      </c>
      <c r="B13" s="11" t="s">
        <v>18</v>
      </c>
      <c r="C13" s="12">
        <v>57.747</v>
      </c>
      <c r="D13" s="12">
        <v>62.36</v>
      </c>
      <c r="E13" s="12">
        <v>20.73</v>
      </c>
      <c r="F13" s="12">
        <v>45.215000000000003</v>
      </c>
      <c r="G13" s="12">
        <v>36.43</v>
      </c>
      <c r="H13" s="12">
        <v>9.9450000000000003</v>
      </c>
      <c r="I13" s="60">
        <v>153.6</v>
      </c>
      <c r="J13" s="60">
        <v>121.146</v>
      </c>
      <c r="K13" s="60">
        <v>35.479999999999997</v>
      </c>
      <c r="L13" s="79">
        <v>130.14500000000001</v>
      </c>
      <c r="M13" s="79">
        <v>66.477999999999994</v>
      </c>
      <c r="N13" s="79">
        <v>23.225000000000001</v>
      </c>
      <c r="P13" s="11" t="s">
        <v>18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B13" s="11" t="s">
        <v>18</v>
      </c>
      <c r="AC13" s="12">
        <v>0.05</v>
      </c>
      <c r="AD13" s="12">
        <v>0.06</v>
      </c>
      <c r="AE13" s="12">
        <v>0</v>
      </c>
      <c r="AF13" s="12">
        <v>0.05</v>
      </c>
      <c r="AG13" s="12">
        <v>0.06</v>
      </c>
      <c r="AH13" s="12">
        <v>0</v>
      </c>
      <c r="AJ13" s="11" t="s">
        <v>18</v>
      </c>
      <c r="AK13" s="12">
        <v>0</v>
      </c>
      <c r="AL13" s="12">
        <v>1.57</v>
      </c>
      <c r="AM13" s="12">
        <v>0</v>
      </c>
      <c r="AN13" s="12">
        <v>0.31</v>
      </c>
      <c r="AO13" s="12">
        <v>1.57</v>
      </c>
      <c r="AP13" s="12">
        <v>0</v>
      </c>
    </row>
    <row r="14" spans="1:42" x14ac:dyDescent="0.25">
      <c r="A14" s="17">
        <v>7</v>
      </c>
      <c r="B14" s="11" t="s">
        <v>19</v>
      </c>
      <c r="C14" s="12">
        <v>164.05</v>
      </c>
      <c r="D14" s="12">
        <v>80.08</v>
      </c>
      <c r="E14" s="12">
        <v>51</v>
      </c>
      <c r="F14" s="12">
        <v>176.21</v>
      </c>
      <c r="G14" s="12">
        <v>91.11</v>
      </c>
      <c r="H14" s="12">
        <v>69.8</v>
      </c>
      <c r="I14" s="60">
        <v>348.6</v>
      </c>
      <c r="J14" s="60">
        <v>142.25</v>
      </c>
      <c r="K14" s="60">
        <v>109.61</v>
      </c>
      <c r="L14" s="79">
        <v>386.41</v>
      </c>
      <c r="M14" s="79">
        <v>178.41</v>
      </c>
      <c r="N14" s="79">
        <v>118.91</v>
      </c>
      <c r="P14" s="11" t="s">
        <v>19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B14" s="11" t="s">
        <v>19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J14" s="11" t="s">
        <v>19</v>
      </c>
      <c r="AK14" s="12">
        <v>39.29</v>
      </c>
      <c r="AL14" s="13">
        <v>11.03</v>
      </c>
      <c r="AM14" s="12">
        <v>6</v>
      </c>
      <c r="AN14" s="12">
        <v>63.79</v>
      </c>
      <c r="AO14" s="13">
        <v>22.16</v>
      </c>
      <c r="AP14" s="12">
        <v>15.8</v>
      </c>
    </row>
    <row r="15" spans="1:42" x14ac:dyDescent="0.25">
      <c r="A15" s="18">
        <v>8</v>
      </c>
      <c r="B15" s="11" t="s">
        <v>20</v>
      </c>
      <c r="C15" s="38">
        <v>10.33</v>
      </c>
      <c r="D15" s="39">
        <v>1</v>
      </c>
      <c r="E15" s="40">
        <v>3.5</v>
      </c>
      <c r="F15" s="38">
        <v>7.5</v>
      </c>
      <c r="G15" s="42">
        <v>2.5299999999999998</v>
      </c>
      <c r="H15" s="40">
        <v>3.5</v>
      </c>
      <c r="I15" s="38">
        <v>29</v>
      </c>
      <c r="J15" s="38">
        <v>3.85</v>
      </c>
      <c r="K15" s="38">
        <v>11.4</v>
      </c>
      <c r="L15" s="80">
        <v>15.5</v>
      </c>
      <c r="M15" s="81">
        <v>2.5299999999999998</v>
      </c>
      <c r="N15" s="80">
        <v>11.4</v>
      </c>
      <c r="P15" s="11" t="s">
        <v>20</v>
      </c>
      <c r="Q15" s="38">
        <v>0</v>
      </c>
      <c r="R15" s="39">
        <v>0</v>
      </c>
      <c r="S15" s="40">
        <v>0</v>
      </c>
      <c r="T15" s="38">
        <v>0</v>
      </c>
      <c r="U15" s="38">
        <v>0</v>
      </c>
      <c r="V15" s="38">
        <v>0</v>
      </c>
      <c r="W15" s="40">
        <v>0</v>
      </c>
      <c r="X15" s="13">
        <v>0</v>
      </c>
      <c r="Y15" s="13">
        <v>0</v>
      </c>
      <c r="Z15" s="13">
        <v>0</v>
      </c>
      <c r="AB15" s="11" t="s">
        <v>20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0.05</v>
      </c>
      <c r="AJ15" s="11" t="s">
        <v>20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0.05</v>
      </c>
    </row>
    <row r="16" spans="1:42" ht="16.5" customHeight="1" x14ac:dyDescent="0.25">
      <c r="A16" s="17">
        <v>9</v>
      </c>
      <c r="B16" s="11" t="s">
        <v>21</v>
      </c>
      <c r="C16" s="13">
        <v>253.35</v>
      </c>
      <c r="D16" s="13">
        <v>151.08000000000001</v>
      </c>
      <c r="E16" s="13">
        <v>40.17</v>
      </c>
      <c r="F16" s="13">
        <v>224.02</v>
      </c>
      <c r="G16" s="13">
        <v>136.59</v>
      </c>
      <c r="H16" s="13">
        <v>52.87</v>
      </c>
      <c r="I16" s="56">
        <f>816.35</f>
        <v>816.35</v>
      </c>
      <c r="J16" s="56">
        <f>D16+Лютий!J16</f>
        <v>436.57000000000005</v>
      </c>
      <c r="K16" s="56">
        <f>E16+Лютий!K16</f>
        <v>103.19</v>
      </c>
      <c r="L16" s="78">
        <v>791.43</v>
      </c>
      <c r="M16" s="78">
        <v>380.72</v>
      </c>
      <c r="N16" s="78">
        <v>101.52</v>
      </c>
      <c r="P16" s="11" t="s">
        <v>21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B16" s="11" t="s">
        <v>21</v>
      </c>
      <c r="AC16" s="13">
        <v>1</v>
      </c>
      <c r="AD16" s="13">
        <v>1.46</v>
      </c>
      <c r="AE16" s="13">
        <v>0</v>
      </c>
      <c r="AF16" s="13">
        <v>122.37</v>
      </c>
      <c r="AG16" s="13">
        <v>85.38</v>
      </c>
      <c r="AH16" s="13">
        <v>22</v>
      </c>
      <c r="AJ16" s="11" t="s">
        <v>21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</row>
    <row r="17" spans="1:42" x14ac:dyDescent="0.25">
      <c r="A17" s="18">
        <v>10</v>
      </c>
      <c r="B17" s="11" t="s">
        <v>22</v>
      </c>
      <c r="C17" s="13">
        <v>252.56700000000001</v>
      </c>
      <c r="D17" s="13">
        <v>95.296000000000006</v>
      </c>
      <c r="E17" s="13">
        <v>29.388999999999999</v>
      </c>
      <c r="F17" s="13">
        <v>288.48700000000002</v>
      </c>
      <c r="G17" s="13">
        <v>108.941</v>
      </c>
      <c r="H17" s="13">
        <v>30.079000000000001</v>
      </c>
      <c r="I17" s="61">
        <v>252.56700000000001</v>
      </c>
      <c r="J17" s="61">
        <v>95.296000000000006</v>
      </c>
      <c r="K17" s="61">
        <v>29.388999999999999</v>
      </c>
      <c r="L17" s="82">
        <v>288.48700000000002</v>
      </c>
      <c r="M17" s="82">
        <v>108.941</v>
      </c>
      <c r="N17" s="82">
        <v>30.079000000000001</v>
      </c>
      <c r="P17" s="11" t="s">
        <v>22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B17" s="11" t="s">
        <v>22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J17" s="11" t="s">
        <v>22</v>
      </c>
      <c r="AK17" s="13" t="s">
        <v>46</v>
      </c>
      <c r="AL17" s="13" t="s">
        <v>47</v>
      </c>
      <c r="AM17" s="13" t="s">
        <v>48</v>
      </c>
      <c r="AN17" s="13" t="s">
        <v>46</v>
      </c>
      <c r="AO17" s="13" t="s">
        <v>47</v>
      </c>
      <c r="AP17" s="13" t="s">
        <v>48</v>
      </c>
    </row>
    <row r="18" spans="1:42" x14ac:dyDescent="0.25">
      <c r="A18" s="17">
        <v>11</v>
      </c>
      <c r="B18" s="11" t="s">
        <v>23</v>
      </c>
      <c r="C18" s="13" t="s">
        <v>85</v>
      </c>
      <c r="D18" s="13" t="s">
        <v>86</v>
      </c>
      <c r="E18" s="13" t="s">
        <v>87</v>
      </c>
      <c r="F18" s="13" t="s">
        <v>88</v>
      </c>
      <c r="G18" s="13" t="s">
        <v>89</v>
      </c>
      <c r="H18" s="13" t="s">
        <v>90</v>
      </c>
      <c r="I18" s="56" t="s">
        <v>85</v>
      </c>
      <c r="J18" s="56" t="s">
        <v>86</v>
      </c>
      <c r="K18" s="56" t="s">
        <v>87</v>
      </c>
      <c r="L18" s="78" t="s">
        <v>88</v>
      </c>
      <c r="M18" s="78" t="s">
        <v>89</v>
      </c>
      <c r="N18" s="78" t="s">
        <v>90</v>
      </c>
      <c r="P18" s="11" t="s">
        <v>23</v>
      </c>
      <c r="Q18" s="13" t="s">
        <v>91</v>
      </c>
      <c r="R18" s="13" t="s">
        <v>48</v>
      </c>
      <c r="S18" s="13" t="s">
        <v>92</v>
      </c>
      <c r="T18" s="13">
        <v>1</v>
      </c>
      <c r="U18" s="13">
        <v>0</v>
      </c>
      <c r="V18" s="13" t="s">
        <v>91</v>
      </c>
      <c r="W18" s="13" t="s">
        <v>48</v>
      </c>
      <c r="X18" s="13" t="s">
        <v>92</v>
      </c>
      <c r="Y18" s="13">
        <v>1</v>
      </c>
      <c r="Z18" s="13">
        <v>0</v>
      </c>
      <c r="AB18" s="11" t="s">
        <v>23</v>
      </c>
      <c r="AC18" s="13">
        <v>3.43</v>
      </c>
      <c r="AD18" s="13">
        <v>5.52</v>
      </c>
      <c r="AE18" s="13">
        <v>0</v>
      </c>
      <c r="AF18" s="3">
        <v>3.43</v>
      </c>
      <c r="AG18" s="3">
        <v>5.52</v>
      </c>
      <c r="AH18" s="3">
        <v>0</v>
      </c>
      <c r="AJ18" s="11" t="s">
        <v>23</v>
      </c>
      <c r="AK18" s="13" t="s">
        <v>93</v>
      </c>
      <c r="AL18" s="13" t="s">
        <v>94</v>
      </c>
      <c r="AM18" s="13" t="s">
        <v>95</v>
      </c>
      <c r="AN18" s="13" t="s">
        <v>93</v>
      </c>
      <c r="AO18" s="13" t="s">
        <v>94</v>
      </c>
      <c r="AP18" s="13" t="s">
        <v>95</v>
      </c>
    </row>
    <row r="19" spans="1:42" x14ac:dyDescent="0.25">
      <c r="A19" s="18">
        <v>12</v>
      </c>
      <c r="B19" s="11" t="s">
        <v>24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56">
        <v>0</v>
      </c>
      <c r="J19" s="56">
        <v>0</v>
      </c>
      <c r="K19" s="56">
        <v>0</v>
      </c>
      <c r="L19" s="78">
        <v>0</v>
      </c>
      <c r="M19" s="78">
        <v>0</v>
      </c>
      <c r="N19" s="78">
        <v>0</v>
      </c>
      <c r="P19" s="11" t="s">
        <v>24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B19" s="11" t="s">
        <v>24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J19" s="11" t="s">
        <v>24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</row>
    <row r="20" spans="1:42" s="31" customFormat="1" x14ac:dyDescent="0.25">
      <c r="A20" s="28">
        <v>13</v>
      </c>
      <c r="B20" s="29" t="s">
        <v>25</v>
      </c>
      <c r="C20" s="30" t="s">
        <v>54</v>
      </c>
      <c r="D20" s="30" t="s">
        <v>55</v>
      </c>
      <c r="E20" s="30" t="s">
        <v>56</v>
      </c>
      <c r="F20" s="30" t="s">
        <v>57</v>
      </c>
      <c r="G20" s="30" t="s">
        <v>58</v>
      </c>
      <c r="H20" s="30" t="s">
        <v>59</v>
      </c>
      <c r="I20" s="36" t="s">
        <v>54</v>
      </c>
      <c r="J20" s="36" t="s">
        <v>55</v>
      </c>
      <c r="K20" s="36" t="s">
        <v>56</v>
      </c>
      <c r="L20" s="78" t="s">
        <v>57</v>
      </c>
      <c r="M20" s="78" t="s">
        <v>58</v>
      </c>
      <c r="N20" s="78" t="s">
        <v>59</v>
      </c>
      <c r="P20" s="29" t="s">
        <v>25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B20" s="29" t="s">
        <v>25</v>
      </c>
      <c r="AC20" s="30">
        <v>0.85299999999999998</v>
      </c>
      <c r="AD20" s="30">
        <v>0.96799999999999997</v>
      </c>
      <c r="AE20" s="30">
        <v>0</v>
      </c>
      <c r="AF20" s="32">
        <v>0.85299999999999998</v>
      </c>
      <c r="AG20" s="32">
        <v>0.96799999999999997</v>
      </c>
      <c r="AH20" s="32">
        <v>0</v>
      </c>
      <c r="AJ20" s="29" t="s">
        <v>25</v>
      </c>
      <c r="AK20" s="30" t="s">
        <v>60</v>
      </c>
      <c r="AL20" s="30" t="s">
        <v>61</v>
      </c>
      <c r="AM20" s="30" t="s">
        <v>62</v>
      </c>
      <c r="AN20" s="30" t="s">
        <v>60</v>
      </c>
      <c r="AO20" s="30" t="s">
        <v>61</v>
      </c>
      <c r="AP20" s="30" t="s">
        <v>62</v>
      </c>
    </row>
    <row r="21" spans="1:42" x14ac:dyDescent="0.25">
      <c r="A21" s="18">
        <v>14</v>
      </c>
      <c r="B21" s="11" t="s">
        <v>26</v>
      </c>
      <c r="C21" s="21">
        <v>132.24</v>
      </c>
      <c r="D21" s="21">
        <v>49.71</v>
      </c>
      <c r="E21" s="21">
        <v>28.634</v>
      </c>
      <c r="F21" s="21">
        <v>132.24</v>
      </c>
      <c r="G21" s="21">
        <v>49.71</v>
      </c>
      <c r="H21" s="21">
        <v>28.634</v>
      </c>
      <c r="I21" s="62">
        <v>426.27</v>
      </c>
      <c r="J21" s="62">
        <v>128.76</v>
      </c>
      <c r="K21" s="62">
        <v>92.182000000000002</v>
      </c>
      <c r="L21" s="83">
        <v>426.27</v>
      </c>
      <c r="M21" s="83">
        <v>128.76</v>
      </c>
      <c r="N21" s="83">
        <v>93.182000000000002</v>
      </c>
      <c r="P21" s="11" t="s">
        <v>26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B21" s="11" t="s">
        <v>26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J21" s="11" t="s">
        <v>26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</row>
    <row r="22" spans="1:42" x14ac:dyDescent="0.25">
      <c r="A22" s="17">
        <v>15</v>
      </c>
      <c r="B22" s="11" t="s">
        <v>27</v>
      </c>
      <c r="C22" s="21">
        <v>87.25800000000001</v>
      </c>
      <c r="D22" s="21">
        <v>44.582000000000008</v>
      </c>
      <c r="E22" s="22">
        <v>14.802</v>
      </c>
      <c r="F22" s="21">
        <v>250.24400000000003</v>
      </c>
      <c r="G22" s="21">
        <v>140.41200000000001</v>
      </c>
      <c r="H22" s="22">
        <v>14.802</v>
      </c>
      <c r="I22" s="56">
        <v>893.22000000000014</v>
      </c>
      <c r="J22" s="56">
        <v>549.50099999999998</v>
      </c>
      <c r="K22" s="56">
        <v>37.508000000000003</v>
      </c>
      <c r="L22" s="78">
        <v>917.67399999999975</v>
      </c>
      <c r="M22" s="78">
        <v>573.43700000000001</v>
      </c>
      <c r="N22" s="78">
        <v>37.508000000000003</v>
      </c>
      <c r="P22" s="11" t="s">
        <v>27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B22" s="11" t="s">
        <v>27</v>
      </c>
      <c r="AC22" s="13">
        <v>0</v>
      </c>
      <c r="AD22" s="13">
        <v>0</v>
      </c>
      <c r="AE22" s="13">
        <v>0</v>
      </c>
      <c r="AF22" s="13">
        <v>0.312</v>
      </c>
      <c r="AG22" s="13">
        <v>0.62</v>
      </c>
      <c r="AH22" s="13">
        <v>0</v>
      </c>
      <c r="AJ22" s="11" t="s">
        <v>27</v>
      </c>
      <c r="AK22" s="13">
        <v>61.987200000000001</v>
      </c>
      <c r="AL22" s="13">
        <v>55.861000000000004</v>
      </c>
      <c r="AM22" s="13">
        <v>0</v>
      </c>
      <c r="AN22" s="13">
        <v>208.70290000000003</v>
      </c>
      <c r="AO22" s="13">
        <v>162.40969999999999</v>
      </c>
      <c r="AP22" s="13">
        <v>0</v>
      </c>
    </row>
    <row r="23" spans="1:42" x14ac:dyDescent="0.25">
      <c r="A23" s="18">
        <v>16</v>
      </c>
      <c r="B23" s="10" t="s">
        <v>28</v>
      </c>
      <c r="C23" s="21">
        <v>108.32</v>
      </c>
      <c r="D23" s="21">
        <v>15.64</v>
      </c>
      <c r="E23" s="22">
        <v>2.89</v>
      </c>
      <c r="F23" s="21">
        <v>108.32</v>
      </c>
      <c r="G23" s="21">
        <v>15.64</v>
      </c>
      <c r="H23" s="22">
        <v>2.89</v>
      </c>
      <c r="I23" s="56">
        <v>299.08</v>
      </c>
      <c r="J23" s="56">
        <v>33.270000000000003</v>
      </c>
      <c r="K23" s="56">
        <v>13.63</v>
      </c>
      <c r="L23" s="78">
        <v>299.08</v>
      </c>
      <c r="M23" s="78">
        <v>33.270000000000003</v>
      </c>
      <c r="N23" s="78">
        <v>13.63</v>
      </c>
      <c r="P23" s="10" t="s">
        <v>28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B23" s="10" t="s">
        <v>28</v>
      </c>
      <c r="AC23" s="13">
        <v>0</v>
      </c>
      <c r="AD23" s="13">
        <v>0</v>
      </c>
      <c r="AE23" s="13">
        <v>0</v>
      </c>
      <c r="AF23" s="3">
        <v>0</v>
      </c>
      <c r="AG23" s="3">
        <v>0</v>
      </c>
      <c r="AH23" s="3">
        <v>0</v>
      </c>
      <c r="AJ23" s="10" t="s">
        <v>28</v>
      </c>
      <c r="AK23" s="13">
        <v>49.54</v>
      </c>
      <c r="AL23" s="13">
        <v>34.32</v>
      </c>
      <c r="AM23" s="13">
        <v>8.49</v>
      </c>
      <c r="AN23" s="13">
        <v>168.88</v>
      </c>
      <c r="AO23" s="13">
        <v>72.25</v>
      </c>
      <c r="AP23" s="13">
        <v>11.38</v>
      </c>
    </row>
    <row r="24" spans="1:42" x14ac:dyDescent="0.25">
      <c r="A24" s="17">
        <v>17</v>
      </c>
      <c r="B24" s="10" t="s">
        <v>29</v>
      </c>
      <c r="C24" s="21">
        <v>117.35</v>
      </c>
      <c r="D24" s="21">
        <v>59.66</v>
      </c>
      <c r="E24" s="22">
        <v>6.8780000000000001</v>
      </c>
      <c r="F24" s="21">
        <v>117.42100000000001</v>
      </c>
      <c r="G24" s="21">
        <v>56.23</v>
      </c>
      <c r="H24" s="22">
        <v>6.5780000000000003</v>
      </c>
      <c r="I24" s="56">
        <v>329.59</v>
      </c>
      <c r="J24" s="56">
        <v>154.535</v>
      </c>
      <c r="K24" s="56">
        <v>16.131</v>
      </c>
      <c r="L24" s="78">
        <v>330.43200000000002</v>
      </c>
      <c r="M24" s="78">
        <v>151.10499999999999</v>
      </c>
      <c r="N24" s="78">
        <v>15.831</v>
      </c>
      <c r="P24" s="10" t="s">
        <v>29</v>
      </c>
      <c r="Q24" s="13">
        <v>0.98499999999999999</v>
      </c>
      <c r="R24" s="13">
        <v>0</v>
      </c>
      <c r="S24" s="13">
        <v>0</v>
      </c>
      <c r="T24" s="13">
        <v>0</v>
      </c>
      <c r="U24" s="13">
        <v>0</v>
      </c>
      <c r="V24" s="13">
        <v>2.7349999999999999</v>
      </c>
      <c r="W24" s="13">
        <v>0</v>
      </c>
      <c r="X24" s="13">
        <v>0</v>
      </c>
      <c r="Y24" s="13">
        <v>0</v>
      </c>
      <c r="Z24" s="13">
        <v>0</v>
      </c>
      <c r="AB24" s="10" t="s">
        <v>29</v>
      </c>
      <c r="AC24" s="13">
        <v>1.98</v>
      </c>
      <c r="AD24" s="13">
        <v>0.4</v>
      </c>
      <c r="AE24" s="13">
        <v>0</v>
      </c>
      <c r="AF24" s="13">
        <v>4</v>
      </c>
      <c r="AG24" s="13">
        <v>8</v>
      </c>
      <c r="AH24" s="13">
        <v>0</v>
      </c>
      <c r="AJ24" s="10" t="s">
        <v>29</v>
      </c>
      <c r="AK24" s="13">
        <v>3.4910000000000001</v>
      </c>
      <c r="AL24" s="13">
        <v>16.670000000000002</v>
      </c>
      <c r="AM24" s="13">
        <v>0</v>
      </c>
      <c r="AN24" s="13">
        <v>7.375</v>
      </c>
      <c r="AO24" s="13">
        <v>44.003</v>
      </c>
      <c r="AP24" s="13">
        <v>0</v>
      </c>
    </row>
    <row r="25" spans="1:42" x14ac:dyDescent="0.25">
      <c r="A25" s="18">
        <v>18</v>
      </c>
      <c r="B25" s="11" t="s">
        <v>30</v>
      </c>
      <c r="C25" s="21" t="s">
        <v>134</v>
      </c>
      <c r="D25" s="21" t="s">
        <v>135</v>
      </c>
      <c r="E25" s="21" t="s">
        <v>136</v>
      </c>
      <c r="F25" s="21" t="s">
        <v>134</v>
      </c>
      <c r="G25" s="21" t="s">
        <v>137</v>
      </c>
      <c r="H25" s="21" t="s">
        <v>138</v>
      </c>
      <c r="I25" s="56" t="s">
        <v>139</v>
      </c>
      <c r="J25" s="56" t="s">
        <v>140</v>
      </c>
      <c r="K25" s="56" t="s">
        <v>141</v>
      </c>
      <c r="L25" s="78" t="s">
        <v>142</v>
      </c>
      <c r="M25" s="78" t="s">
        <v>140</v>
      </c>
      <c r="N25" s="78" t="s">
        <v>141</v>
      </c>
      <c r="P25" s="11" t="s">
        <v>30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B25" s="11" t="s">
        <v>30</v>
      </c>
      <c r="AC25" s="13">
        <v>0</v>
      </c>
      <c r="AD25" s="13">
        <v>0</v>
      </c>
      <c r="AE25" s="13">
        <v>0</v>
      </c>
      <c r="AF25" s="3">
        <v>0</v>
      </c>
      <c r="AG25" s="3">
        <v>0</v>
      </c>
      <c r="AH25" s="3">
        <v>0</v>
      </c>
      <c r="AJ25" s="11" t="s">
        <v>30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</row>
    <row r="26" spans="1:42" x14ac:dyDescent="0.25">
      <c r="A26" s="17">
        <v>19</v>
      </c>
      <c r="B26" s="10" t="s">
        <v>31</v>
      </c>
      <c r="C26" s="13">
        <v>59.646000000000001</v>
      </c>
      <c r="D26" s="13">
        <v>22.84</v>
      </c>
      <c r="E26" s="13">
        <v>2.23</v>
      </c>
      <c r="F26" s="13">
        <v>59.646000000000001</v>
      </c>
      <c r="G26" s="13">
        <v>22.84</v>
      </c>
      <c r="H26" s="13">
        <v>2.23</v>
      </c>
      <c r="I26" s="56">
        <v>156.786</v>
      </c>
      <c r="J26" s="56">
        <v>51.619</v>
      </c>
      <c r="K26" s="56">
        <v>8.3000000000000007</v>
      </c>
      <c r="L26" s="78">
        <v>156.786</v>
      </c>
      <c r="M26" s="78">
        <v>51.619</v>
      </c>
      <c r="N26" s="78">
        <v>8.3000000000000007</v>
      </c>
      <c r="P26" s="10" t="s">
        <v>31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B26" s="10" t="s">
        <v>31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J26" s="10" t="s">
        <v>31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</row>
    <row r="27" spans="1:42" x14ac:dyDescent="0.25">
      <c r="A27" s="18">
        <v>20</v>
      </c>
      <c r="B27" s="15" t="s">
        <v>32</v>
      </c>
      <c r="C27" s="12">
        <v>116.977</v>
      </c>
      <c r="D27" s="12">
        <v>96.405000000000001</v>
      </c>
      <c r="E27" s="12">
        <v>23.03</v>
      </c>
      <c r="F27" s="12">
        <v>117.479</v>
      </c>
      <c r="G27" s="12">
        <v>97.04</v>
      </c>
      <c r="H27" s="12">
        <v>23.03</v>
      </c>
      <c r="I27" s="60">
        <v>360.738</v>
      </c>
      <c r="J27" s="60">
        <v>241.654</v>
      </c>
      <c r="K27" s="60">
        <v>55.45</v>
      </c>
      <c r="L27" s="79">
        <v>361.24</v>
      </c>
      <c r="M27" s="79">
        <v>242.52</v>
      </c>
      <c r="N27" s="79">
        <v>55.45</v>
      </c>
      <c r="P27" s="15" t="s">
        <v>32</v>
      </c>
      <c r="Q27" s="12">
        <v>0</v>
      </c>
      <c r="R27" s="12">
        <v>0</v>
      </c>
      <c r="S27" s="12">
        <v>0</v>
      </c>
      <c r="T27" s="13">
        <v>0</v>
      </c>
      <c r="U27" s="12">
        <v>0</v>
      </c>
      <c r="V27" s="12">
        <v>0</v>
      </c>
      <c r="W27" s="12">
        <v>0</v>
      </c>
      <c r="X27" s="12">
        <v>0</v>
      </c>
      <c r="Y27" s="13">
        <v>0</v>
      </c>
      <c r="Z27" s="12">
        <v>0</v>
      </c>
      <c r="AB27" s="15" t="s">
        <v>32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J27" s="15" t="s">
        <v>32</v>
      </c>
      <c r="AK27" s="12">
        <v>0</v>
      </c>
      <c r="AL27" s="12">
        <v>0</v>
      </c>
      <c r="AM27" s="12">
        <v>13.22</v>
      </c>
      <c r="AN27" s="12">
        <v>0</v>
      </c>
      <c r="AO27" s="12">
        <v>0</v>
      </c>
      <c r="AP27" s="12">
        <v>49.02</v>
      </c>
    </row>
    <row r="28" spans="1:42" x14ac:dyDescent="0.25">
      <c r="A28" s="17">
        <v>21</v>
      </c>
      <c r="B28" s="11" t="s">
        <v>33</v>
      </c>
      <c r="C28" s="13">
        <v>137.93</v>
      </c>
      <c r="D28" s="13">
        <v>70.19</v>
      </c>
      <c r="E28" s="13">
        <v>23.69</v>
      </c>
      <c r="F28" s="13">
        <v>137.93</v>
      </c>
      <c r="G28" s="13">
        <v>70.19</v>
      </c>
      <c r="H28" s="13">
        <v>23.69</v>
      </c>
      <c r="I28" s="56">
        <v>522.02</v>
      </c>
      <c r="J28" s="56">
        <v>174.44</v>
      </c>
      <c r="K28" s="56">
        <v>60.91</v>
      </c>
      <c r="L28" s="78">
        <v>522.02</v>
      </c>
      <c r="M28" s="78">
        <v>174.44</v>
      </c>
      <c r="N28" s="78">
        <v>60.91</v>
      </c>
      <c r="P28" s="11" t="s">
        <v>33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B28" s="11" t="s">
        <v>33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J28" s="11" t="s">
        <v>33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</row>
    <row r="29" spans="1:42" x14ac:dyDescent="0.25">
      <c r="A29" s="18">
        <v>22</v>
      </c>
      <c r="B29" s="11" t="s">
        <v>34</v>
      </c>
      <c r="C29" s="13">
        <v>144.53</v>
      </c>
      <c r="D29" s="13">
        <v>66.989999999999995</v>
      </c>
      <c r="E29" s="13" t="s">
        <v>161</v>
      </c>
      <c r="F29" s="13" t="s">
        <v>162</v>
      </c>
      <c r="G29" s="13" t="s">
        <v>163</v>
      </c>
      <c r="H29" s="13" t="s">
        <v>161</v>
      </c>
      <c r="I29" s="56" t="s">
        <v>164</v>
      </c>
      <c r="J29" s="56">
        <v>192.27</v>
      </c>
      <c r="K29" s="56">
        <v>18.989999999999998</v>
      </c>
      <c r="L29" s="78" t="s">
        <v>164</v>
      </c>
      <c r="M29" s="78">
        <v>192.27</v>
      </c>
      <c r="N29" s="78">
        <v>18.989999999999998</v>
      </c>
      <c r="P29" s="11" t="s">
        <v>34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B29" s="11" t="s">
        <v>34</v>
      </c>
      <c r="AC29" s="20">
        <v>18.829999999999998</v>
      </c>
      <c r="AD29" s="20">
        <v>11.88</v>
      </c>
      <c r="AE29" s="20">
        <v>0</v>
      </c>
      <c r="AF29" s="13">
        <v>51.46</v>
      </c>
      <c r="AG29" s="13">
        <v>30.44</v>
      </c>
      <c r="AH29" s="13">
        <v>0</v>
      </c>
      <c r="AJ29" s="11" t="s">
        <v>34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</row>
    <row r="30" spans="1:42" x14ac:dyDescent="0.25">
      <c r="A30" s="17">
        <v>23</v>
      </c>
      <c r="B30" s="11" t="s">
        <v>35</v>
      </c>
      <c r="C30" s="13">
        <v>277.70699999999999</v>
      </c>
      <c r="D30" s="13">
        <v>91.656999999999996</v>
      </c>
      <c r="E30" s="13">
        <v>11.75</v>
      </c>
      <c r="F30" s="13">
        <v>316.31200000000001</v>
      </c>
      <c r="G30" s="13">
        <v>108.256</v>
      </c>
      <c r="H30" s="13">
        <v>11.75</v>
      </c>
      <c r="I30" s="56">
        <v>776.77099999999996</v>
      </c>
      <c r="J30" s="56">
        <v>234.47300000000001</v>
      </c>
      <c r="K30" s="56">
        <v>38.18</v>
      </c>
      <c r="L30" s="78">
        <v>767.88599999999997</v>
      </c>
      <c r="M30" s="78">
        <v>200.922</v>
      </c>
      <c r="N30" s="78">
        <v>38.18</v>
      </c>
      <c r="P30" s="11" t="s">
        <v>35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B30" s="11" t="s">
        <v>35</v>
      </c>
      <c r="AC30" s="51">
        <v>0</v>
      </c>
      <c r="AD30" s="51">
        <v>0</v>
      </c>
      <c r="AE30" s="51">
        <v>0</v>
      </c>
      <c r="AF30" s="52">
        <v>0</v>
      </c>
      <c r="AG30" s="52">
        <v>0</v>
      </c>
      <c r="AH30" s="52">
        <v>0</v>
      </c>
      <c r="AJ30" s="11" t="s">
        <v>35</v>
      </c>
      <c r="AK30" s="13">
        <v>62.933</v>
      </c>
      <c r="AL30" s="13">
        <v>20.788</v>
      </c>
      <c r="AM30" s="13">
        <v>3.24</v>
      </c>
      <c r="AN30" s="13">
        <v>140.21</v>
      </c>
      <c r="AO30" s="13">
        <v>33.143999999999998</v>
      </c>
      <c r="AP30" s="13">
        <v>4.45</v>
      </c>
    </row>
    <row r="31" spans="1:42" s="31" customFormat="1" x14ac:dyDescent="0.25">
      <c r="A31" s="18">
        <v>24</v>
      </c>
      <c r="B31" s="35" t="s">
        <v>36</v>
      </c>
      <c r="C31" s="30" t="s">
        <v>63</v>
      </c>
      <c r="D31" s="30" t="s">
        <v>64</v>
      </c>
      <c r="E31" s="36">
        <v>2.82</v>
      </c>
      <c r="F31" s="30" t="s">
        <v>63</v>
      </c>
      <c r="G31" s="30" t="s">
        <v>64</v>
      </c>
      <c r="H31" s="36">
        <v>2.4</v>
      </c>
      <c r="I31" s="36" t="s">
        <v>65</v>
      </c>
      <c r="J31" s="36" t="s">
        <v>66</v>
      </c>
      <c r="K31" s="36">
        <v>5.87</v>
      </c>
      <c r="L31" s="78" t="s">
        <v>67</v>
      </c>
      <c r="M31" s="78" t="s">
        <v>68</v>
      </c>
      <c r="N31" s="78">
        <v>6.42</v>
      </c>
      <c r="P31" s="35" t="s">
        <v>36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B31" s="35" t="s">
        <v>36</v>
      </c>
      <c r="AC31" s="30" t="s">
        <v>69</v>
      </c>
      <c r="AD31" s="30" t="s">
        <v>70</v>
      </c>
      <c r="AE31" s="30">
        <v>0</v>
      </c>
      <c r="AF31" s="32" t="s">
        <v>71</v>
      </c>
      <c r="AG31" s="32" t="s">
        <v>72</v>
      </c>
      <c r="AH31" s="32" t="s">
        <v>73</v>
      </c>
      <c r="AJ31" s="35" t="s">
        <v>36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</row>
    <row r="32" spans="1:42" x14ac:dyDescent="0.25">
      <c r="A32" s="17">
        <v>25</v>
      </c>
      <c r="B32" s="10" t="s">
        <v>37</v>
      </c>
      <c r="C32" s="13" t="s">
        <v>97</v>
      </c>
      <c r="D32" s="13" t="s">
        <v>98</v>
      </c>
      <c r="E32" s="13" t="s">
        <v>99</v>
      </c>
      <c r="F32" s="13" t="s">
        <v>100</v>
      </c>
      <c r="G32" s="13" t="s">
        <v>101</v>
      </c>
      <c r="H32" s="13" t="s">
        <v>102</v>
      </c>
      <c r="I32" s="56" t="s">
        <v>103</v>
      </c>
      <c r="J32" s="56" t="s">
        <v>104</v>
      </c>
      <c r="K32" s="56" t="s">
        <v>105</v>
      </c>
      <c r="L32" s="78" t="s">
        <v>106</v>
      </c>
      <c r="M32" s="78" t="s">
        <v>107</v>
      </c>
      <c r="N32" s="78" t="s">
        <v>108</v>
      </c>
      <c r="P32" s="10" t="s">
        <v>37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B32" s="10" t="s">
        <v>37</v>
      </c>
      <c r="AC32" s="13">
        <v>0</v>
      </c>
      <c r="AD32" s="13">
        <v>0</v>
      </c>
      <c r="AE32" s="13">
        <v>0</v>
      </c>
      <c r="AF32" s="3">
        <v>0</v>
      </c>
      <c r="AG32" s="3">
        <v>0</v>
      </c>
      <c r="AH32" s="3">
        <v>0</v>
      </c>
      <c r="AJ32" s="10" t="s">
        <v>37</v>
      </c>
      <c r="AK32" s="13" t="s">
        <v>109</v>
      </c>
      <c r="AL32" s="13" t="s">
        <v>110</v>
      </c>
      <c r="AM32" s="13" t="s">
        <v>111</v>
      </c>
      <c r="AN32" s="13" t="s">
        <v>112</v>
      </c>
      <c r="AO32" s="13" t="s">
        <v>113</v>
      </c>
      <c r="AP32" s="13" t="s">
        <v>114</v>
      </c>
    </row>
    <row r="33" spans="1:42" x14ac:dyDescent="0.25">
      <c r="A33" s="18">
        <v>26</v>
      </c>
      <c r="B33" s="11" t="s">
        <v>38</v>
      </c>
      <c r="C33" s="13">
        <f>SUM(C46:C47)</f>
        <v>0</v>
      </c>
      <c r="D33" s="13">
        <f t="shared" ref="D33:N33" si="0">SUM(D46:D47)</f>
        <v>0</v>
      </c>
      <c r="E33" s="13">
        <f t="shared" si="0"/>
        <v>1.9</v>
      </c>
      <c r="F33" s="13">
        <f t="shared" si="0"/>
        <v>0</v>
      </c>
      <c r="G33" s="13">
        <f t="shared" si="0"/>
        <v>0</v>
      </c>
      <c r="H33" s="13">
        <f t="shared" si="0"/>
        <v>1.9</v>
      </c>
      <c r="I33" s="56">
        <f t="shared" si="0"/>
        <v>0</v>
      </c>
      <c r="J33" s="56">
        <f t="shared" si="0"/>
        <v>0</v>
      </c>
      <c r="K33" s="56">
        <f t="shared" si="0"/>
        <v>1.9</v>
      </c>
      <c r="L33" s="78">
        <f t="shared" si="0"/>
        <v>0</v>
      </c>
      <c r="M33" s="78">
        <f t="shared" si="0"/>
        <v>0</v>
      </c>
      <c r="N33" s="78">
        <f t="shared" si="0"/>
        <v>1.9</v>
      </c>
      <c r="P33" s="11" t="s">
        <v>38</v>
      </c>
      <c r="Q33" s="13">
        <v>0</v>
      </c>
      <c r="R33" s="13">
        <f t="shared" ref="R33:Z33" si="1">SUM(R46:R47)</f>
        <v>0</v>
      </c>
      <c r="S33" s="13">
        <f t="shared" si="1"/>
        <v>0</v>
      </c>
      <c r="T33" s="13">
        <f t="shared" si="1"/>
        <v>0</v>
      </c>
      <c r="U33" s="13">
        <f t="shared" si="1"/>
        <v>0</v>
      </c>
      <c r="V33" s="13">
        <f t="shared" si="1"/>
        <v>0</v>
      </c>
      <c r="W33" s="13">
        <f t="shared" si="1"/>
        <v>0</v>
      </c>
      <c r="X33" s="13">
        <f t="shared" si="1"/>
        <v>0</v>
      </c>
      <c r="Y33" s="13">
        <f t="shared" si="1"/>
        <v>0</v>
      </c>
      <c r="Z33" s="13">
        <f t="shared" si="1"/>
        <v>0</v>
      </c>
      <c r="AB33" s="11" t="s">
        <v>38</v>
      </c>
      <c r="AC33" s="13">
        <f>SUM(AC46:AC47)</f>
        <v>0</v>
      </c>
      <c r="AD33" s="13">
        <f t="shared" ref="AD33:AH33" si="2">SUM(AD46:AD47)</f>
        <v>0</v>
      </c>
      <c r="AE33" s="13">
        <f t="shared" si="2"/>
        <v>0</v>
      </c>
      <c r="AF33" s="13">
        <f t="shared" si="2"/>
        <v>0</v>
      </c>
      <c r="AG33" s="13">
        <f t="shared" si="2"/>
        <v>0</v>
      </c>
      <c r="AH33" s="13">
        <f t="shared" si="2"/>
        <v>0</v>
      </c>
      <c r="AJ33" s="11" t="s">
        <v>38</v>
      </c>
      <c r="AK33" s="13">
        <f>SUM(AK46:AK47)</f>
        <v>0</v>
      </c>
      <c r="AL33" s="13">
        <f t="shared" ref="AL33:AP33" si="3">SUM(AL46:AL47)</f>
        <v>0</v>
      </c>
      <c r="AM33" s="13">
        <f t="shared" si="3"/>
        <v>0</v>
      </c>
      <c r="AN33" s="13">
        <f t="shared" si="3"/>
        <v>0</v>
      </c>
      <c r="AO33" s="13">
        <f t="shared" si="3"/>
        <v>0</v>
      </c>
      <c r="AP33" s="13">
        <f t="shared" si="3"/>
        <v>0</v>
      </c>
    </row>
    <row r="34" spans="1:42" x14ac:dyDescent="0.25">
      <c r="A34" s="17">
        <v>27</v>
      </c>
      <c r="B34" s="11" t="s">
        <v>39</v>
      </c>
      <c r="C34" s="13">
        <f>SUM(C40:C43)</f>
        <v>3.4430000000000001</v>
      </c>
      <c r="D34" s="13">
        <f t="shared" ref="D34:N34" si="4">SUM(D40:D43)</f>
        <v>3.9260000000000002</v>
      </c>
      <c r="E34" s="13">
        <f t="shared" si="4"/>
        <v>0.17499999999999999</v>
      </c>
      <c r="F34" s="13">
        <f t="shared" si="4"/>
        <v>3.0220000000000002</v>
      </c>
      <c r="G34" s="13">
        <f t="shared" si="4"/>
        <v>3.6920000000000002</v>
      </c>
      <c r="H34" s="13">
        <f t="shared" si="4"/>
        <v>0.17499999999999999</v>
      </c>
      <c r="I34" s="56">
        <f t="shared" si="4"/>
        <v>3.4430000000000001</v>
      </c>
      <c r="J34" s="56">
        <f t="shared" si="4"/>
        <v>3.9260000000000002</v>
      </c>
      <c r="K34" s="56">
        <f t="shared" si="4"/>
        <v>0.17499999999999999</v>
      </c>
      <c r="L34" s="78">
        <f t="shared" si="4"/>
        <v>3.0220000000000002</v>
      </c>
      <c r="M34" s="78">
        <f t="shared" si="4"/>
        <v>3.6920000000000002</v>
      </c>
      <c r="N34" s="78">
        <f t="shared" si="4"/>
        <v>0.17499999999999999</v>
      </c>
      <c r="P34" s="11" t="s">
        <v>39</v>
      </c>
      <c r="Q34" s="13">
        <f>SUM(Q40:Q43)</f>
        <v>0</v>
      </c>
      <c r="R34" s="13">
        <f t="shared" ref="R34:Z34" si="5">SUM(R40:R43)</f>
        <v>0</v>
      </c>
      <c r="S34" s="13">
        <f t="shared" si="5"/>
        <v>0</v>
      </c>
      <c r="T34" s="13">
        <f t="shared" si="5"/>
        <v>0</v>
      </c>
      <c r="U34" s="13">
        <f t="shared" si="5"/>
        <v>0</v>
      </c>
      <c r="V34" s="13">
        <f t="shared" si="5"/>
        <v>0</v>
      </c>
      <c r="W34" s="13">
        <f t="shared" si="5"/>
        <v>0</v>
      </c>
      <c r="X34" s="13">
        <f t="shared" si="5"/>
        <v>0</v>
      </c>
      <c r="Y34" s="13">
        <f t="shared" si="5"/>
        <v>0</v>
      </c>
      <c r="Z34" s="13">
        <f t="shared" si="5"/>
        <v>0</v>
      </c>
      <c r="AB34" s="11" t="s">
        <v>39</v>
      </c>
      <c r="AC34" s="13">
        <f>SUM(AC40:AC43)</f>
        <v>0</v>
      </c>
      <c r="AD34" s="13">
        <f t="shared" ref="AD34:AH34" si="6">SUM(AD40:AD43)</f>
        <v>0</v>
      </c>
      <c r="AE34" s="13">
        <f t="shared" si="6"/>
        <v>0</v>
      </c>
      <c r="AF34" s="13">
        <f t="shared" si="6"/>
        <v>0</v>
      </c>
      <c r="AG34" s="13">
        <f t="shared" si="6"/>
        <v>0</v>
      </c>
      <c r="AH34" s="13">
        <f t="shared" si="6"/>
        <v>0</v>
      </c>
      <c r="AJ34" s="11" t="s">
        <v>39</v>
      </c>
      <c r="AK34" s="13">
        <f>SUM(AK40:AK43)</f>
        <v>0.02</v>
      </c>
      <c r="AL34" s="13">
        <f t="shared" ref="AL34:AP34" si="7">SUM(AL40:AL43)</f>
        <v>0.48</v>
      </c>
      <c r="AM34" s="13">
        <f t="shared" si="7"/>
        <v>0</v>
      </c>
      <c r="AN34" s="13">
        <f t="shared" si="7"/>
        <v>0.02</v>
      </c>
      <c r="AO34" s="13">
        <f t="shared" si="7"/>
        <v>0.48</v>
      </c>
      <c r="AP34" s="13">
        <f t="shared" si="7"/>
        <v>0</v>
      </c>
    </row>
    <row r="35" spans="1:42" x14ac:dyDescent="0.25">
      <c r="A35" s="18">
        <v>28</v>
      </c>
      <c r="B35" s="10" t="s">
        <v>40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56">
        <v>0</v>
      </c>
      <c r="J35" s="56">
        <v>0</v>
      </c>
      <c r="K35" s="56">
        <v>0</v>
      </c>
      <c r="L35" s="78">
        <v>0</v>
      </c>
      <c r="M35" s="78">
        <v>0</v>
      </c>
      <c r="N35" s="78">
        <v>0</v>
      </c>
      <c r="P35" s="10" t="s">
        <v>40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B35" s="10" t="s">
        <v>40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J35" s="10" t="s">
        <v>40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</row>
    <row r="36" spans="1:42" x14ac:dyDescent="0.25">
      <c r="A36" s="18">
        <v>30</v>
      </c>
      <c r="B36" s="11" t="s">
        <v>42</v>
      </c>
      <c r="C36" s="13">
        <v>8.6929999999999996</v>
      </c>
      <c r="D36" s="13" t="s">
        <v>81</v>
      </c>
      <c r="E36" s="13" t="s">
        <v>82</v>
      </c>
      <c r="F36" s="13">
        <v>8.6929999999999996</v>
      </c>
      <c r="G36" s="13" t="s">
        <v>81</v>
      </c>
      <c r="H36" s="13" t="s">
        <v>82</v>
      </c>
      <c r="I36" s="56">
        <v>22.391999999999999</v>
      </c>
      <c r="J36" s="56" t="s">
        <v>83</v>
      </c>
      <c r="K36" s="56" t="s">
        <v>84</v>
      </c>
      <c r="L36" s="78">
        <v>22.391999999999999</v>
      </c>
      <c r="M36" s="78" t="s">
        <v>83</v>
      </c>
      <c r="N36" s="78" t="s">
        <v>84</v>
      </c>
      <c r="P36" s="11" t="s">
        <v>42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B36" s="11" t="s">
        <v>42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J36" s="11" t="s">
        <v>42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</row>
    <row r="37" spans="1:42" ht="18.75" x14ac:dyDescent="0.3">
      <c r="A37" s="19"/>
      <c r="B37" s="16" t="s">
        <v>44</v>
      </c>
      <c r="C37" s="13">
        <f t="shared" ref="C37:N37" si="8">SUM(C8:C36)</f>
        <v>2344.2360000000003</v>
      </c>
      <c r="D37" s="13">
        <f t="shared" si="8"/>
        <v>1203.482</v>
      </c>
      <c r="E37" s="13">
        <f t="shared" si="8"/>
        <v>329.32300000000004</v>
      </c>
      <c r="F37" s="13">
        <f t="shared" si="8"/>
        <v>2667.1030000000001</v>
      </c>
      <c r="G37" s="13">
        <f t="shared" si="8"/>
        <v>1239.0990000000004</v>
      </c>
      <c r="H37" s="13">
        <f t="shared" si="8"/>
        <v>373.98799999999994</v>
      </c>
      <c r="I37" s="56">
        <f t="shared" si="8"/>
        <v>7220.8899999999994</v>
      </c>
      <c r="J37" s="56">
        <f t="shared" si="8"/>
        <v>3294.3509999999997</v>
      </c>
      <c r="K37" s="56">
        <f t="shared" si="8"/>
        <v>823.37999999999988</v>
      </c>
      <c r="L37" s="78">
        <f t="shared" si="8"/>
        <v>7658.2629999999999</v>
      </c>
      <c r="M37" s="78">
        <f t="shared" si="8"/>
        <v>3262.7310000000002</v>
      </c>
      <c r="N37" s="78">
        <f t="shared" si="8"/>
        <v>835.62499999999977</v>
      </c>
      <c r="P37" s="16" t="s">
        <v>44</v>
      </c>
      <c r="Q37" s="13">
        <f t="shared" ref="Q37:Z37" si="9">SUM(Q8:Q36)</f>
        <v>3.992</v>
      </c>
      <c r="R37" s="13">
        <f t="shared" si="9"/>
        <v>0</v>
      </c>
      <c r="S37" s="13">
        <f t="shared" si="9"/>
        <v>0</v>
      </c>
      <c r="T37" s="13">
        <f t="shared" si="9"/>
        <v>7</v>
      </c>
      <c r="U37" s="13">
        <f t="shared" si="9"/>
        <v>2</v>
      </c>
      <c r="V37" s="13">
        <f t="shared" si="9"/>
        <v>9.657</v>
      </c>
      <c r="W37" s="13">
        <f t="shared" si="9"/>
        <v>4.3970000000000002</v>
      </c>
      <c r="X37" s="13">
        <f t="shared" si="9"/>
        <v>0</v>
      </c>
      <c r="Y37" s="13">
        <f t="shared" si="9"/>
        <v>8</v>
      </c>
      <c r="Z37" s="13">
        <f t="shared" si="9"/>
        <v>0</v>
      </c>
      <c r="AB37" s="16" t="s">
        <v>44</v>
      </c>
      <c r="AC37" s="13">
        <f t="shared" ref="AC37:AH37" si="10">SUM(AC8:AC36)</f>
        <v>40.048000000000002</v>
      </c>
      <c r="AD37" s="13">
        <f t="shared" si="10"/>
        <v>31.241</v>
      </c>
      <c r="AE37" s="13">
        <f t="shared" si="10"/>
        <v>0.02</v>
      </c>
      <c r="AF37" s="57">
        <f t="shared" si="10"/>
        <v>197.95400000000004</v>
      </c>
      <c r="AG37" s="57">
        <f t="shared" si="10"/>
        <v>156.60400000000001</v>
      </c>
      <c r="AH37" s="57">
        <f t="shared" si="10"/>
        <v>22.12</v>
      </c>
      <c r="AJ37" s="16" t="s">
        <v>44</v>
      </c>
      <c r="AK37" s="13">
        <f t="shared" ref="AK37:AP37" si="11">SUM(AK8:AK36)</f>
        <v>256.31720000000001</v>
      </c>
      <c r="AL37" s="13">
        <f t="shared" si="11"/>
        <v>182.583</v>
      </c>
      <c r="AM37" s="13">
        <f t="shared" si="11"/>
        <v>49.49</v>
      </c>
      <c r="AN37" s="57">
        <f t="shared" si="11"/>
        <v>651.77890000000002</v>
      </c>
      <c r="AO37" s="57">
        <f t="shared" si="11"/>
        <v>423.61169999999998</v>
      </c>
      <c r="AP37" s="57">
        <f t="shared" si="11"/>
        <v>106.28</v>
      </c>
    </row>
    <row r="38" spans="1:42" x14ac:dyDescent="0.25">
      <c r="C38" s="54"/>
      <c r="D38" s="54"/>
      <c r="E38" s="54"/>
      <c r="F38" s="54"/>
      <c r="G38" s="54"/>
      <c r="H38" s="54"/>
      <c r="I38" s="63"/>
      <c r="J38" s="63"/>
      <c r="K38" s="58">
        <f>SUM(I37:K37)</f>
        <v>11338.620999999997</v>
      </c>
      <c r="L38" s="63"/>
      <c r="M38" s="63"/>
      <c r="N38" s="58">
        <f>SUM(L37:N37)</f>
        <v>11756.619000000001</v>
      </c>
      <c r="X38" s="55">
        <f>SUM(V37:X37)</f>
        <v>14.054</v>
      </c>
      <c r="AH38" s="55">
        <f>SUM(AF37:AH37)</f>
        <v>376.67800000000005</v>
      </c>
      <c r="AP38" s="59">
        <f>SUM(AN37:AP37)</f>
        <v>1181.6705999999999</v>
      </c>
    </row>
    <row r="39" spans="1:42" x14ac:dyDescent="0.25">
      <c r="B39" s="47" t="s">
        <v>165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P39" s="47" t="s">
        <v>165</v>
      </c>
      <c r="AB39" s="47" t="s">
        <v>165</v>
      </c>
      <c r="AJ39" s="47" t="s">
        <v>165</v>
      </c>
      <c r="AP39" s="55">
        <f>SUM(X38+AH38+AP38)</f>
        <v>1572.4025999999999</v>
      </c>
    </row>
    <row r="40" spans="1:42" x14ac:dyDescent="0.25">
      <c r="B40" s="50" t="s">
        <v>74</v>
      </c>
      <c r="C40" s="13">
        <v>0.108</v>
      </c>
      <c r="D40" s="13">
        <v>1.48</v>
      </c>
      <c r="E40" s="13">
        <v>0</v>
      </c>
      <c r="F40" s="13">
        <v>0.108</v>
      </c>
      <c r="G40" s="13">
        <v>1.48</v>
      </c>
      <c r="H40" s="13">
        <v>0</v>
      </c>
      <c r="I40" s="13">
        <v>0.108</v>
      </c>
      <c r="J40" s="13">
        <v>1.48</v>
      </c>
      <c r="K40" s="13">
        <v>0</v>
      </c>
      <c r="L40" s="13">
        <v>0.108</v>
      </c>
      <c r="M40" s="13">
        <v>1.48</v>
      </c>
      <c r="N40" s="13">
        <v>0</v>
      </c>
      <c r="P40" s="50" t="s">
        <v>74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B40" s="50" t="s">
        <v>74</v>
      </c>
      <c r="AC40" s="13">
        <v>0</v>
      </c>
      <c r="AD40" s="13">
        <v>0</v>
      </c>
      <c r="AE40" s="13">
        <v>0</v>
      </c>
      <c r="AF40" s="3">
        <v>0</v>
      </c>
      <c r="AG40" s="3">
        <v>0</v>
      </c>
      <c r="AH40" s="3">
        <v>0</v>
      </c>
      <c r="AJ40" s="50" t="s">
        <v>74</v>
      </c>
      <c r="AK40" s="13">
        <v>0.02</v>
      </c>
      <c r="AL40" s="13">
        <v>0.48</v>
      </c>
      <c r="AM40" s="13">
        <v>0</v>
      </c>
      <c r="AN40" s="13">
        <v>0.02</v>
      </c>
      <c r="AO40" s="13">
        <v>0.48</v>
      </c>
      <c r="AP40" s="13">
        <v>0</v>
      </c>
    </row>
    <row r="41" spans="1:42" x14ac:dyDescent="0.25">
      <c r="B41" s="50" t="s">
        <v>53</v>
      </c>
      <c r="C41" s="13" t="s">
        <v>75</v>
      </c>
      <c r="D41" s="13" t="s">
        <v>76</v>
      </c>
      <c r="E41" s="13" t="s">
        <v>77</v>
      </c>
      <c r="F41" s="13" t="s">
        <v>75</v>
      </c>
      <c r="G41" s="13" t="s">
        <v>78</v>
      </c>
      <c r="H41" s="13" t="s">
        <v>77</v>
      </c>
      <c r="I41" s="13" t="s">
        <v>79</v>
      </c>
      <c r="J41" s="13" t="s">
        <v>76</v>
      </c>
      <c r="K41" s="13" t="s">
        <v>80</v>
      </c>
      <c r="L41" s="13" t="s">
        <v>75</v>
      </c>
      <c r="M41" s="13" t="s">
        <v>76</v>
      </c>
      <c r="N41" s="13" t="s">
        <v>77</v>
      </c>
      <c r="P41" s="50" t="s">
        <v>53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B41" s="50" t="s">
        <v>53</v>
      </c>
      <c r="AC41" s="13">
        <v>0</v>
      </c>
      <c r="AD41" s="13">
        <v>0</v>
      </c>
      <c r="AE41" s="13">
        <v>0</v>
      </c>
      <c r="AF41" s="3">
        <v>0</v>
      </c>
      <c r="AG41" s="3">
        <v>0</v>
      </c>
      <c r="AH41" s="3">
        <v>0</v>
      </c>
      <c r="AJ41" s="50" t="s">
        <v>53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</row>
    <row r="42" spans="1:42" x14ac:dyDescent="0.25">
      <c r="B42" s="50" t="s">
        <v>170</v>
      </c>
      <c r="C42" s="13">
        <v>3.335</v>
      </c>
      <c r="D42" s="13">
        <v>2.4460000000000002</v>
      </c>
      <c r="E42" s="13">
        <v>0.17499999999999999</v>
      </c>
      <c r="F42" s="13">
        <v>2.9140000000000001</v>
      </c>
      <c r="G42" s="13">
        <v>2.2120000000000002</v>
      </c>
      <c r="H42" s="13">
        <v>0.17499999999999999</v>
      </c>
      <c r="I42" s="13">
        <v>3.335</v>
      </c>
      <c r="J42" s="13">
        <v>2.4460000000000002</v>
      </c>
      <c r="K42" s="13">
        <v>0.17499999999999999</v>
      </c>
      <c r="L42" s="13">
        <v>2.9140000000000001</v>
      </c>
      <c r="M42" s="13">
        <v>2.2120000000000002</v>
      </c>
      <c r="N42" s="13">
        <v>0.17499999999999999</v>
      </c>
      <c r="P42" s="50" t="s">
        <v>170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B42" s="50" t="s">
        <v>170</v>
      </c>
      <c r="AC42" s="13">
        <v>0</v>
      </c>
      <c r="AD42" s="13">
        <v>0</v>
      </c>
      <c r="AE42" s="13">
        <v>0</v>
      </c>
      <c r="AF42" s="3">
        <v>0</v>
      </c>
      <c r="AG42" s="3">
        <v>0</v>
      </c>
      <c r="AH42" s="3">
        <v>0</v>
      </c>
      <c r="AJ42" s="50" t="s">
        <v>170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</row>
    <row r="43" spans="1:42" ht="15.75" customHeight="1" x14ac:dyDescent="0.25">
      <c r="B43" s="50" t="s">
        <v>169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P43" s="50" t="s">
        <v>169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B43" s="50" t="s">
        <v>169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J43" s="50" t="s">
        <v>169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</row>
    <row r="44" spans="1:42" ht="15.75" customHeight="1" x14ac:dyDescent="0.2">
      <c r="B44" s="49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P44" s="49"/>
      <c r="AB44" s="49"/>
      <c r="AJ44" s="49"/>
    </row>
    <row r="45" spans="1:42" ht="15.75" customHeight="1" x14ac:dyDescent="0.2">
      <c r="B45" s="47" t="s">
        <v>166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P45" s="47" t="s">
        <v>166</v>
      </c>
      <c r="AB45" s="47" t="s">
        <v>166</v>
      </c>
      <c r="AJ45" s="47" t="s">
        <v>166</v>
      </c>
    </row>
    <row r="46" spans="1:42" ht="15.75" customHeight="1" x14ac:dyDescent="0.25">
      <c r="B46" s="48" t="s">
        <v>167</v>
      </c>
      <c r="C46" s="13">
        <v>0</v>
      </c>
      <c r="D46" s="13">
        <v>0</v>
      </c>
      <c r="E46" s="13">
        <v>1.9</v>
      </c>
      <c r="F46" s="13">
        <v>0</v>
      </c>
      <c r="G46" s="13">
        <v>0</v>
      </c>
      <c r="H46" s="13">
        <v>1.9</v>
      </c>
      <c r="I46" s="13">
        <v>0</v>
      </c>
      <c r="J46" s="13">
        <v>0</v>
      </c>
      <c r="K46" s="13">
        <v>1.9</v>
      </c>
      <c r="L46" s="13">
        <v>0</v>
      </c>
      <c r="M46" s="13">
        <v>0</v>
      </c>
      <c r="N46" s="13">
        <v>1.9</v>
      </c>
      <c r="P46" s="48" t="s">
        <v>167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B46" s="48" t="s">
        <v>167</v>
      </c>
      <c r="AC46" s="13">
        <v>0</v>
      </c>
      <c r="AD46" s="13">
        <v>0</v>
      </c>
      <c r="AE46" s="13">
        <v>0</v>
      </c>
      <c r="AF46" s="3">
        <v>0</v>
      </c>
      <c r="AG46" s="3">
        <v>0</v>
      </c>
      <c r="AH46" s="3">
        <v>0</v>
      </c>
      <c r="AJ46" s="48" t="s">
        <v>167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</row>
    <row r="47" spans="1:42" ht="15.75" customHeight="1" x14ac:dyDescent="0.25">
      <c r="B47" s="48" t="s">
        <v>168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P47" s="48" t="s">
        <v>168</v>
      </c>
      <c r="Q47" s="13">
        <f>SUM(Q88:Q91)</f>
        <v>409.21407065210963</v>
      </c>
      <c r="R47" s="13">
        <f t="shared" ref="R47:Z47" si="12">SUM(R55:R58)</f>
        <v>0</v>
      </c>
      <c r="S47" s="13">
        <f t="shared" si="12"/>
        <v>0</v>
      </c>
      <c r="T47" s="13">
        <f t="shared" si="12"/>
        <v>0</v>
      </c>
      <c r="U47" s="13">
        <f t="shared" si="12"/>
        <v>0</v>
      </c>
      <c r="V47" s="13">
        <f t="shared" si="12"/>
        <v>0</v>
      </c>
      <c r="W47" s="13">
        <f t="shared" si="12"/>
        <v>0</v>
      </c>
      <c r="X47" s="13">
        <f t="shared" si="12"/>
        <v>0</v>
      </c>
      <c r="Y47" s="13">
        <f t="shared" si="12"/>
        <v>0</v>
      </c>
      <c r="Z47" s="13">
        <f t="shared" si="12"/>
        <v>0</v>
      </c>
      <c r="AB47" s="48" t="s">
        <v>168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J47" s="48" t="s">
        <v>168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</row>
    <row r="82" spans="9:26" ht="15.75" customHeight="1" x14ac:dyDescent="0.2">
      <c r="I82" s="1" t="s">
        <v>171</v>
      </c>
      <c r="J82" s="163" t="s">
        <v>13</v>
      </c>
      <c r="K82" s="164" t="s">
        <v>13</v>
      </c>
      <c r="L82" s="64">
        <f t="shared" ref="L82:L110" si="13">((I8-L8)/I8)*100</f>
        <v>-2.0382292407727789</v>
      </c>
      <c r="M82" s="65">
        <f t="shared" ref="M82:M110" si="14">((J8-M8)/J8)*100</f>
        <v>-4.7385369829699968</v>
      </c>
      <c r="N82" s="66">
        <f t="shared" ref="N82:N110" si="15">((K8-N8)/K8)*100</f>
        <v>-23.577906018136858</v>
      </c>
      <c r="O82" s="70">
        <f t="shared" ref="O82:O110" si="16">(L8/I8)*100</f>
        <v>102.03822924077276</v>
      </c>
      <c r="P82" s="71">
        <f t="shared" ref="P82:P110" si="17">(M8/J8)*100</f>
        <v>104.73853698297</v>
      </c>
      <c r="Q82" s="72">
        <f t="shared" ref="Q82:Q110" si="18">(N8/K8)*100</f>
        <v>123.57790601813686</v>
      </c>
      <c r="V82" s="163" t="s">
        <v>13</v>
      </c>
      <c r="W82" s="164" t="s">
        <v>13</v>
      </c>
      <c r="X82" s="77">
        <f t="shared" ref="X82:X91" si="19">L8-I8</f>
        <v>13.923999999999978</v>
      </c>
      <c r="Y82" s="77">
        <f t="shared" ref="Y82:Y91" si="20">M8-J8</f>
        <v>14.185000000000002</v>
      </c>
      <c r="Z82" s="77">
        <f t="shared" ref="Z82:Z91" si="21">N8-K8</f>
        <v>14.300000000000004</v>
      </c>
    </row>
    <row r="83" spans="9:26" ht="15.75" customHeight="1" x14ac:dyDescent="0.2">
      <c r="J83" s="161" t="s">
        <v>14</v>
      </c>
      <c r="K83" s="162" t="s">
        <v>14</v>
      </c>
      <c r="L83" s="67">
        <f t="shared" si="13"/>
        <v>-6.238772083864486</v>
      </c>
      <c r="M83" s="68">
        <f t="shared" si="14"/>
        <v>-49.137262679624236</v>
      </c>
      <c r="N83" s="69">
        <f t="shared" si="15"/>
        <v>-3.7499999999999938</v>
      </c>
      <c r="O83" s="73">
        <f t="shared" si="16"/>
        <v>106.23877208386449</v>
      </c>
      <c r="P83" s="74">
        <f t="shared" si="17"/>
        <v>149.13726267962423</v>
      </c>
      <c r="Q83" s="75">
        <f t="shared" si="18"/>
        <v>103.74999999999999</v>
      </c>
      <c r="V83" s="161" t="s">
        <v>14</v>
      </c>
      <c r="W83" s="162" t="s">
        <v>14</v>
      </c>
      <c r="X83" s="77">
        <f t="shared" si="19"/>
        <v>16.981999999999971</v>
      </c>
      <c r="Y83" s="77">
        <f t="shared" si="20"/>
        <v>27.252999999999993</v>
      </c>
      <c r="Z83" s="77">
        <f t="shared" si="21"/>
        <v>0.62999999999999901</v>
      </c>
    </row>
    <row r="84" spans="9:26" ht="15.75" customHeight="1" x14ac:dyDescent="0.2">
      <c r="J84" s="161" t="s">
        <v>15</v>
      </c>
      <c r="K84" s="162" t="s">
        <v>15</v>
      </c>
      <c r="L84" s="67">
        <f t="shared" si="13"/>
        <v>0</v>
      </c>
      <c r="M84" s="68">
        <f t="shared" si="14"/>
        <v>0</v>
      </c>
      <c r="N84" s="69">
        <f t="shared" si="15"/>
        <v>0</v>
      </c>
      <c r="O84" s="73">
        <f t="shared" si="16"/>
        <v>100</v>
      </c>
      <c r="P84" s="74">
        <f t="shared" si="17"/>
        <v>100</v>
      </c>
      <c r="Q84" s="75">
        <f t="shared" si="18"/>
        <v>100</v>
      </c>
      <c r="V84" s="161" t="s">
        <v>15</v>
      </c>
      <c r="W84" s="162" t="s">
        <v>15</v>
      </c>
      <c r="X84" s="77">
        <f t="shared" si="19"/>
        <v>0</v>
      </c>
      <c r="Y84" s="77">
        <f t="shared" si="20"/>
        <v>0</v>
      </c>
      <c r="Z84" s="77">
        <f t="shared" si="21"/>
        <v>0</v>
      </c>
    </row>
    <row r="85" spans="9:26" ht="15.75" customHeight="1" x14ac:dyDescent="0.2">
      <c r="J85" s="161" t="s">
        <v>16</v>
      </c>
      <c r="K85" s="162" t="s">
        <v>16</v>
      </c>
      <c r="L85" s="67">
        <f t="shared" si="13"/>
        <v>-9.4371360793616681</v>
      </c>
      <c r="M85" s="68">
        <f t="shared" si="14"/>
        <v>-10.312035661218424</v>
      </c>
      <c r="N85" s="69">
        <f t="shared" si="15"/>
        <v>0</v>
      </c>
      <c r="O85" s="73">
        <f t="shared" si="16"/>
        <v>109.43713607936168</v>
      </c>
      <c r="P85" s="74">
        <f t="shared" si="17"/>
        <v>110.31203566121843</v>
      </c>
      <c r="Q85" s="75">
        <f t="shared" si="18"/>
        <v>100</v>
      </c>
      <c r="V85" s="161" t="s">
        <v>16</v>
      </c>
      <c r="W85" s="162" t="s">
        <v>16</v>
      </c>
      <c r="X85" s="77">
        <f t="shared" si="19"/>
        <v>4.3760000000000048</v>
      </c>
      <c r="Y85" s="77">
        <f t="shared" si="20"/>
        <v>1.3879999999999999</v>
      </c>
      <c r="Z85" s="77">
        <f t="shared" si="21"/>
        <v>0</v>
      </c>
    </row>
    <row r="86" spans="9:26" ht="15.75" customHeight="1" x14ac:dyDescent="0.2">
      <c r="J86" s="161" t="s">
        <v>17</v>
      </c>
      <c r="K86" s="162" t="s">
        <v>17</v>
      </c>
      <c r="L86" s="67" t="e">
        <f t="shared" si="13"/>
        <v>#VALUE!</v>
      </c>
      <c r="M86" s="68" t="e">
        <f t="shared" si="14"/>
        <v>#VALUE!</v>
      </c>
      <c r="N86" s="69" t="e">
        <f t="shared" si="15"/>
        <v>#VALUE!</v>
      </c>
      <c r="O86" s="73" t="e">
        <f t="shared" si="16"/>
        <v>#VALUE!</v>
      </c>
      <c r="P86" s="74" t="e">
        <f t="shared" si="17"/>
        <v>#VALUE!</v>
      </c>
      <c r="Q86" s="75" t="e">
        <f t="shared" si="18"/>
        <v>#VALUE!</v>
      </c>
      <c r="V86" s="161" t="s">
        <v>17</v>
      </c>
      <c r="W86" s="162" t="s">
        <v>17</v>
      </c>
      <c r="X86" s="77" t="e">
        <f t="shared" si="19"/>
        <v>#VALUE!</v>
      </c>
      <c r="Y86" s="77" t="e">
        <f t="shared" si="20"/>
        <v>#VALUE!</v>
      </c>
      <c r="Z86" s="77" t="e">
        <f t="shared" si="21"/>
        <v>#VALUE!</v>
      </c>
    </row>
    <row r="87" spans="9:26" ht="15.75" customHeight="1" x14ac:dyDescent="0.2">
      <c r="J87" s="161" t="s">
        <v>18</v>
      </c>
      <c r="K87" s="162" t="s">
        <v>18</v>
      </c>
      <c r="L87" s="67">
        <f t="shared" si="13"/>
        <v>15.270182291666657</v>
      </c>
      <c r="M87" s="68">
        <f t="shared" si="14"/>
        <v>45.125716078120618</v>
      </c>
      <c r="N87" s="69">
        <f t="shared" si="15"/>
        <v>34.540586245772261</v>
      </c>
      <c r="O87" s="73">
        <f t="shared" si="16"/>
        <v>84.729817708333343</v>
      </c>
      <c r="P87" s="74">
        <f t="shared" si="17"/>
        <v>54.874283921879382</v>
      </c>
      <c r="Q87" s="75">
        <f t="shared" si="18"/>
        <v>65.459413754227739</v>
      </c>
      <c r="V87" s="161" t="s">
        <v>18</v>
      </c>
      <c r="W87" s="162" t="s">
        <v>18</v>
      </c>
      <c r="X87" s="77">
        <f t="shared" si="19"/>
        <v>-23.454999999999984</v>
      </c>
      <c r="Y87" s="77">
        <f t="shared" si="20"/>
        <v>-54.668000000000006</v>
      </c>
      <c r="Z87" s="77">
        <f t="shared" si="21"/>
        <v>-12.254999999999995</v>
      </c>
    </row>
    <row r="88" spans="9:26" ht="15.75" customHeight="1" x14ac:dyDescent="0.2">
      <c r="J88" s="161" t="s">
        <v>19</v>
      </c>
      <c r="K88" s="162" t="s">
        <v>19</v>
      </c>
      <c r="L88" s="67">
        <f t="shared" si="13"/>
        <v>-10.846242111302352</v>
      </c>
      <c r="M88" s="68">
        <f t="shared" si="14"/>
        <v>-25.420035149384884</v>
      </c>
      <c r="N88" s="69">
        <f t="shared" si="15"/>
        <v>-8.4846273150259979</v>
      </c>
      <c r="O88" s="73">
        <f t="shared" si="16"/>
        <v>110.84624211130236</v>
      </c>
      <c r="P88" s="74">
        <f t="shared" si="17"/>
        <v>125.42003514938489</v>
      </c>
      <c r="Q88" s="75">
        <f t="shared" si="18"/>
        <v>108.48462731502599</v>
      </c>
      <c r="V88" s="161" t="s">
        <v>19</v>
      </c>
      <c r="W88" s="162" t="s">
        <v>19</v>
      </c>
      <c r="X88" s="77">
        <f t="shared" si="19"/>
        <v>37.81</v>
      </c>
      <c r="Y88" s="77">
        <f t="shared" si="20"/>
        <v>36.159999999999997</v>
      </c>
      <c r="Z88" s="77">
        <f t="shared" si="21"/>
        <v>9.2999999999999972</v>
      </c>
    </row>
    <row r="89" spans="9:26" ht="15.75" customHeight="1" x14ac:dyDescent="0.2">
      <c r="J89" s="161" t="s">
        <v>20</v>
      </c>
      <c r="K89" s="162" t="s">
        <v>20</v>
      </c>
      <c r="L89" s="67">
        <f t="shared" si="13"/>
        <v>46.551724137931032</v>
      </c>
      <c r="M89" s="68">
        <f t="shared" si="14"/>
        <v>34.285714285714292</v>
      </c>
      <c r="N89" s="69">
        <f t="shared" si="15"/>
        <v>0</v>
      </c>
      <c r="O89" s="73">
        <f>(L15/I15)*100</f>
        <v>53.448275862068961</v>
      </c>
      <c r="P89" s="74">
        <f t="shared" si="17"/>
        <v>65.714285714285708</v>
      </c>
      <c r="Q89" s="75">
        <f t="shared" si="18"/>
        <v>100</v>
      </c>
      <c r="V89" s="161" t="s">
        <v>20</v>
      </c>
      <c r="W89" s="162" t="s">
        <v>20</v>
      </c>
      <c r="X89" s="77">
        <f t="shared" si="19"/>
        <v>-13.5</v>
      </c>
      <c r="Y89" s="77">
        <f t="shared" si="20"/>
        <v>-1.3200000000000003</v>
      </c>
      <c r="Z89" s="77">
        <f t="shared" si="21"/>
        <v>0</v>
      </c>
    </row>
    <row r="90" spans="9:26" ht="15.75" customHeight="1" x14ac:dyDescent="0.2">
      <c r="J90" s="161" t="s">
        <v>21</v>
      </c>
      <c r="K90" s="162" t="s">
        <v>21</v>
      </c>
      <c r="L90" s="67">
        <f t="shared" si="13"/>
        <v>3.0526122373981837</v>
      </c>
      <c r="M90" s="68">
        <f t="shared" si="14"/>
        <v>12.792908353757706</v>
      </c>
      <c r="N90" s="69">
        <f t="shared" si="15"/>
        <v>1.6183738734373503</v>
      </c>
      <c r="O90" s="73">
        <f t="shared" si="16"/>
        <v>96.947387762601807</v>
      </c>
      <c r="P90" s="74">
        <f t="shared" si="17"/>
        <v>87.20709164624229</v>
      </c>
      <c r="Q90" s="75">
        <f t="shared" si="18"/>
        <v>98.381626126562651</v>
      </c>
      <c r="V90" s="161" t="s">
        <v>21</v>
      </c>
      <c r="W90" s="162" t="s">
        <v>21</v>
      </c>
      <c r="X90" s="77">
        <f t="shared" si="19"/>
        <v>-24.920000000000073</v>
      </c>
      <c r="Y90" s="77">
        <f t="shared" si="20"/>
        <v>-55.850000000000023</v>
      </c>
      <c r="Z90" s="77">
        <f t="shared" si="21"/>
        <v>-1.6700000000000017</v>
      </c>
    </row>
    <row r="91" spans="9:26" ht="15.75" customHeight="1" x14ac:dyDescent="0.2">
      <c r="J91" s="161" t="s">
        <v>22</v>
      </c>
      <c r="K91" s="162" t="s">
        <v>22</v>
      </c>
      <c r="L91" s="67">
        <f t="shared" si="13"/>
        <v>-14.221968824114004</v>
      </c>
      <c r="M91" s="68">
        <f t="shared" si="14"/>
        <v>-14.318544325050365</v>
      </c>
      <c r="N91" s="69">
        <f t="shared" si="15"/>
        <v>-2.3478172105209474</v>
      </c>
      <c r="O91" s="73">
        <f t="shared" si="16"/>
        <v>114.221968824114</v>
      </c>
      <c r="P91" s="74">
        <f t="shared" si="17"/>
        <v>114.31854432505037</v>
      </c>
      <c r="Q91" s="75">
        <f t="shared" si="18"/>
        <v>102.34781721052096</v>
      </c>
      <c r="V91" s="161" t="s">
        <v>22</v>
      </c>
      <c r="W91" s="162" t="s">
        <v>22</v>
      </c>
      <c r="X91" s="77">
        <f t="shared" si="19"/>
        <v>35.920000000000016</v>
      </c>
      <c r="Y91" s="77">
        <f t="shared" si="20"/>
        <v>13.644999999999996</v>
      </c>
      <c r="Z91" s="77">
        <f t="shared" si="21"/>
        <v>0.69000000000000128</v>
      </c>
    </row>
    <row r="92" spans="9:26" ht="15.75" customHeight="1" x14ac:dyDescent="0.2">
      <c r="J92" s="161" t="s">
        <v>23</v>
      </c>
      <c r="K92" s="162" t="s">
        <v>23</v>
      </c>
      <c r="L92" s="67" t="e">
        <f t="shared" si="13"/>
        <v>#VALUE!</v>
      </c>
      <c r="M92" s="68" t="e">
        <f t="shared" si="14"/>
        <v>#VALUE!</v>
      </c>
      <c r="N92" s="69" t="e">
        <f t="shared" si="15"/>
        <v>#VALUE!</v>
      </c>
      <c r="O92" s="73" t="e">
        <f t="shared" si="16"/>
        <v>#VALUE!</v>
      </c>
      <c r="P92" s="74" t="e">
        <f t="shared" si="17"/>
        <v>#VALUE!</v>
      </c>
      <c r="Q92" s="75" t="e">
        <f t="shared" si="18"/>
        <v>#VALUE!</v>
      </c>
      <c r="V92" s="161" t="s">
        <v>23</v>
      </c>
      <c r="W92" s="162" t="s">
        <v>23</v>
      </c>
      <c r="X92" s="77">
        <f>133.6-134.2</f>
        <v>-0.59999999999999432</v>
      </c>
      <c r="Y92" s="77">
        <f>44.2-45.8</f>
        <v>-1.5999999999999943</v>
      </c>
      <c r="Z92" s="77">
        <f>26.69-27.35</f>
        <v>-0.66000000000000014</v>
      </c>
    </row>
    <row r="93" spans="9:26" ht="15.75" customHeight="1" x14ac:dyDescent="0.2">
      <c r="J93" s="161" t="s">
        <v>24</v>
      </c>
      <c r="K93" s="162" t="s">
        <v>24</v>
      </c>
      <c r="L93" s="67" t="e">
        <f t="shared" si="13"/>
        <v>#DIV/0!</v>
      </c>
      <c r="M93" s="68" t="e">
        <f t="shared" si="14"/>
        <v>#DIV/0!</v>
      </c>
      <c r="N93" s="69" t="e">
        <f t="shared" si="15"/>
        <v>#DIV/0!</v>
      </c>
      <c r="O93" s="73" t="e">
        <f t="shared" si="16"/>
        <v>#DIV/0!</v>
      </c>
      <c r="P93" s="74" t="e">
        <f t="shared" si="17"/>
        <v>#DIV/0!</v>
      </c>
      <c r="Q93" s="75" t="e">
        <f t="shared" si="18"/>
        <v>#DIV/0!</v>
      </c>
      <c r="V93" s="161" t="s">
        <v>24</v>
      </c>
      <c r="W93" s="162" t="s">
        <v>24</v>
      </c>
      <c r="X93" s="77">
        <f t="shared" ref="X93:X105" si="22">L19-I19</f>
        <v>0</v>
      </c>
      <c r="Y93" s="77">
        <f t="shared" ref="Y93:Y105" si="23">M19-J19</f>
        <v>0</v>
      </c>
      <c r="Z93" s="77">
        <f t="shared" ref="Z93:Z105" si="24">N19-K19</f>
        <v>0</v>
      </c>
    </row>
    <row r="94" spans="9:26" ht="15.75" customHeight="1" x14ac:dyDescent="0.2">
      <c r="J94" s="161" t="s">
        <v>25</v>
      </c>
      <c r="K94" s="162" t="s">
        <v>25</v>
      </c>
      <c r="L94" s="67" t="e">
        <f t="shared" si="13"/>
        <v>#VALUE!</v>
      </c>
      <c r="M94" s="68" t="e">
        <f t="shared" si="14"/>
        <v>#VALUE!</v>
      </c>
      <c r="N94" s="69" t="e">
        <f t="shared" si="15"/>
        <v>#VALUE!</v>
      </c>
      <c r="O94" s="73" t="e">
        <f t="shared" si="16"/>
        <v>#VALUE!</v>
      </c>
      <c r="P94" s="74" t="e">
        <f t="shared" si="17"/>
        <v>#VALUE!</v>
      </c>
      <c r="Q94" s="75" t="e">
        <f t="shared" si="18"/>
        <v>#VALUE!</v>
      </c>
      <c r="V94" s="161" t="s">
        <v>25</v>
      </c>
      <c r="W94" s="162" t="s">
        <v>25</v>
      </c>
      <c r="X94" s="77" t="e">
        <f t="shared" si="22"/>
        <v>#VALUE!</v>
      </c>
      <c r="Y94" s="77" t="e">
        <f t="shared" si="23"/>
        <v>#VALUE!</v>
      </c>
      <c r="Z94" s="77" t="e">
        <f t="shared" si="24"/>
        <v>#VALUE!</v>
      </c>
    </row>
    <row r="95" spans="9:26" ht="15.75" customHeight="1" x14ac:dyDescent="0.2">
      <c r="J95" s="161" t="s">
        <v>26</v>
      </c>
      <c r="K95" s="162" t="s">
        <v>26</v>
      </c>
      <c r="L95" s="67">
        <f t="shared" si="13"/>
        <v>0</v>
      </c>
      <c r="M95" s="68">
        <f t="shared" si="14"/>
        <v>0</v>
      </c>
      <c r="N95" s="69">
        <f t="shared" si="15"/>
        <v>-1.0848104836085135</v>
      </c>
      <c r="O95" s="73">
        <f t="shared" si="16"/>
        <v>100</v>
      </c>
      <c r="P95" s="74">
        <f t="shared" si="17"/>
        <v>100</v>
      </c>
      <c r="Q95" s="75">
        <f t="shared" si="18"/>
        <v>101.08481048360851</v>
      </c>
      <c r="V95" s="161" t="s">
        <v>26</v>
      </c>
      <c r="W95" s="162" t="s">
        <v>26</v>
      </c>
      <c r="X95" s="77">
        <f t="shared" si="22"/>
        <v>0</v>
      </c>
      <c r="Y95" s="77">
        <f t="shared" si="23"/>
        <v>0</v>
      </c>
      <c r="Z95" s="77">
        <f t="shared" si="24"/>
        <v>1</v>
      </c>
    </row>
    <row r="96" spans="9:26" ht="15.75" customHeight="1" x14ac:dyDescent="0.2">
      <c r="J96" s="161" t="s">
        <v>27</v>
      </c>
      <c r="K96" s="162" t="s">
        <v>27</v>
      </c>
      <c r="L96" s="67">
        <f t="shared" si="13"/>
        <v>-2.7377353843397603</v>
      </c>
      <c r="M96" s="68">
        <f t="shared" si="14"/>
        <v>-4.355952036484017</v>
      </c>
      <c r="N96" s="69">
        <f t="shared" si="15"/>
        <v>0</v>
      </c>
      <c r="O96" s="73">
        <f t="shared" si="16"/>
        <v>102.73773538433977</v>
      </c>
      <c r="P96" s="74">
        <f t="shared" si="17"/>
        <v>104.35595203648403</v>
      </c>
      <c r="Q96" s="75">
        <f t="shared" si="18"/>
        <v>100</v>
      </c>
      <c r="V96" s="161" t="s">
        <v>27</v>
      </c>
      <c r="W96" s="162" t="s">
        <v>27</v>
      </c>
      <c r="X96" s="77">
        <f t="shared" si="22"/>
        <v>24.45399999999961</v>
      </c>
      <c r="Y96" s="77">
        <f t="shared" si="23"/>
        <v>23.936000000000035</v>
      </c>
      <c r="Z96" s="77">
        <f t="shared" si="24"/>
        <v>0</v>
      </c>
    </row>
    <row r="97" spans="10:26" ht="15.75" customHeight="1" x14ac:dyDescent="0.2">
      <c r="J97" s="161" t="s">
        <v>28</v>
      </c>
      <c r="K97" s="162" t="s">
        <v>28</v>
      </c>
      <c r="L97" s="67">
        <f t="shared" si="13"/>
        <v>0</v>
      </c>
      <c r="M97" s="68">
        <f t="shared" si="14"/>
        <v>0</v>
      </c>
      <c r="N97" s="69">
        <f t="shared" si="15"/>
        <v>0</v>
      </c>
      <c r="O97" s="73">
        <f t="shared" si="16"/>
        <v>100</v>
      </c>
      <c r="P97" s="74">
        <f t="shared" si="17"/>
        <v>100</v>
      </c>
      <c r="Q97" s="75">
        <f t="shared" si="18"/>
        <v>100</v>
      </c>
      <c r="V97" s="161" t="s">
        <v>28</v>
      </c>
      <c r="W97" s="162" t="s">
        <v>28</v>
      </c>
      <c r="X97" s="77">
        <f t="shared" si="22"/>
        <v>0</v>
      </c>
      <c r="Y97" s="77">
        <f t="shared" si="23"/>
        <v>0</v>
      </c>
      <c r="Z97" s="77">
        <f t="shared" si="24"/>
        <v>0</v>
      </c>
    </row>
    <row r="98" spans="10:26" ht="15.75" customHeight="1" x14ac:dyDescent="0.2">
      <c r="J98" s="161" t="s">
        <v>29</v>
      </c>
      <c r="K98" s="162" t="s">
        <v>29</v>
      </c>
      <c r="L98" s="67">
        <f t="shared" si="13"/>
        <v>-0.25546891592585985</v>
      </c>
      <c r="M98" s="68">
        <f t="shared" si="14"/>
        <v>2.2195619115410792</v>
      </c>
      <c r="N98" s="69">
        <f t="shared" si="15"/>
        <v>1.8597731076808672</v>
      </c>
      <c r="O98" s="73">
        <f t="shared" si="16"/>
        <v>100.25546891592585</v>
      </c>
      <c r="P98" s="74">
        <f t="shared" si="17"/>
        <v>97.780438088458922</v>
      </c>
      <c r="Q98" s="75">
        <f t="shared" si="18"/>
        <v>98.140226892319134</v>
      </c>
      <c r="V98" s="161" t="s">
        <v>29</v>
      </c>
      <c r="W98" s="162" t="s">
        <v>29</v>
      </c>
      <c r="X98" s="77">
        <f t="shared" si="22"/>
        <v>0.84200000000004138</v>
      </c>
      <c r="Y98" s="77">
        <f t="shared" si="23"/>
        <v>-3.4300000000000068</v>
      </c>
      <c r="Z98" s="77">
        <f t="shared" si="24"/>
        <v>-0.30000000000000071</v>
      </c>
    </row>
    <row r="99" spans="10:26" ht="15.75" customHeight="1" x14ac:dyDescent="0.2">
      <c r="J99" s="161" t="s">
        <v>30</v>
      </c>
      <c r="K99" s="162" t="s">
        <v>30</v>
      </c>
      <c r="L99" s="67" t="e">
        <f t="shared" si="13"/>
        <v>#VALUE!</v>
      </c>
      <c r="M99" s="68" t="e">
        <f t="shared" si="14"/>
        <v>#VALUE!</v>
      </c>
      <c r="N99" s="69" t="e">
        <f t="shared" si="15"/>
        <v>#VALUE!</v>
      </c>
      <c r="O99" s="73" t="e">
        <f t="shared" si="16"/>
        <v>#VALUE!</v>
      </c>
      <c r="P99" s="74" t="e">
        <f t="shared" si="17"/>
        <v>#VALUE!</v>
      </c>
      <c r="Q99" s="75" t="e">
        <f t="shared" si="18"/>
        <v>#VALUE!</v>
      </c>
      <c r="V99" s="161" t="s">
        <v>30</v>
      </c>
      <c r="W99" s="162" t="s">
        <v>30</v>
      </c>
      <c r="X99" s="77" t="e">
        <f t="shared" si="22"/>
        <v>#VALUE!</v>
      </c>
      <c r="Y99" s="77" t="e">
        <f t="shared" si="23"/>
        <v>#VALUE!</v>
      </c>
      <c r="Z99" s="77" t="e">
        <f t="shared" si="24"/>
        <v>#VALUE!</v>
      </c>
    </row>
    <row r="100" spans="10:26" ht="15.75" customHeight="1" x14ac:dyDescent="0.2">
      <c r="J100" s="161" t="s">
        <v>31</v>
      </c>
      <c r="K100" s="162" t="s">
        <v>31</v>
      </c>
      <c r="L100" s="67">
        <f t="shared" si="13"/>
        <v>0</v>
      </c>
      <c r="M100" s="68">
        <f t="shared" si="14"/>
        <v>0</v>
      </c>
      <c r="N100" s="69">
        <f t="shared" si="15"/>
        <v>0</v>
      </c>
      <c r="O100" s="73">
        <f t="shared" si="16"/>
        <v>100</v>
      </c>
      <c r="P100" s="74">
        <f t="shared" si="17"/>
        <v>100</v>
      </c>
      <c r="Q100" s="75">
        <f t="shared" si="18"/>
        <v>100</v>
      </c>
      <c r="V100" s="161" t="s">
        <v>31</v>
      </c>
      <c r="W100" s="162" t="s">
        <v>31</v>
      </c>
      <c r="X100" s="77">
        <f t="shared" si="22"/>
        <v>0</v>
      </c>
      <c r="Y100" s="77">
        <f t="shared" si="23"/>
        <v>0</v>
      </c>
      <c r="Z100" s="77">
        <f t="shared" si="24"/>
        <v>0</v>
      </c>
    </row>
    <row r="101" spans="10:26" ht="15.75" customHeight="1" x14ac:dyDescent="0.2">
      <c r="J101" s="161" t="s">
        <v>32</v>
      </c>
      <c r="K101" s="162" t="s">
        <v>32</v>
      </c>
      <c r="L101" s="67">
        <f t="shared" si="13"/>
        <v>-0.13915916814974011</v>
      </c>
      <c r="M101" s="68">
        <f t="shared" si="14"/>
        <v>-0.35836361078236401</v>
      </c>
      <c r="N101" s="69">
        <f t="shared" si="15"/>
        <v>0</v>
      </c>
      <c r="O101" s="73">
        <f t="shared" si="16"/>
        <v>100.13915916814975</v>
      </c>
      <c r="P101" s="74">
        <f t="shared" si="17"/>
        <v>100.35836361078236</v>
      </c>
      <c r="Q101" s="75">
        <f t="shared" si="18"/>
        <v>100</v>
      </c>
      <c r="V101" s="161" t="s">
        <v>32</v>
      </c>
      <c r="W101" s="162" t="s">
        <v>32</v>
      </c>
      <c r="X101" s="77">
        <f t="shared" si="22"/>
        <v>0.50200000000000955</v>
      </c>
      <c r="Y101" s="77">
        <f t="shared" si="23"/>
        <v>0.86600000000001387</v>
      </c>
      <c r="Z101" s="77">
        <f t="shared" si="24"/>
        <v>0</v>
      </c>
    </row>
    <row r="102" spans="10:26" ht="15.75" customHeight="1" x14ac:dyDescent="0.2">
      <c r="J102" s="161" t="s">
        <v>33</v>
      </c>
      <c r="K102" s="162" t="s">
        <v>33</v>
      </c>
      <c r="L102" s="67">
        <f t="shared" si="13"/>
        <v>0</v>
      </c>
      <c r="M102" s="68">
        <f t="shared" si="14"/>
        <v>0</v>
      </c>
      <c r="N102" s="69">
        <f t="shared" si="15"/>
        <v>0</v>
      </c>
      <c r="O102" s="73">
        <f t="shared" si="16"/>
        <v>100</v>
      </c>
      <c r="P102" s="74">
        <f t="shared" si="17"/>
        <v>100</v>
      </c>
      <c r="Q102" s="75">
        <f t="shared" si="18"/>
        <v>100</v>
      </c>
      <c r="V102" s="161" t="s">
        <v>33</v>
      </c>
      <c r="W102" s="162" t="s">
        <v>33</v>
      </c>
      <c r="X102" s="77">
        <f t="shared" si="22"/>
        <v>0</v>
      </c>
      <c r="Y102" s="77">
        <f t="shared" si="23"/>
        <v>0</v>
      </c>
      <c r="Z102" s="77">
        <f t="shared" si="24"/>
        <v>0</v>
      </c>
    </row>
    <row r="103" spans="10:26" ht="15.75" customHeight="1" x14ac:dyDescent="0.2">
      <c r="J103" s="161" t="s">
        <v>34</v>
      </c>
      <c r="K103" s="162" t="s">
        <v>34</v>
      </c>
      <c r="L103" s="67" t="e">
        <f t="shared" si="13"/>
        <v>#VALUE!</v>
      </c>
      <c r="M103" s="68">
        <f t="shared" si="14"/>
        <v>0</v>
      </c>
      <c r="N103" s="69">
        <f t="shared" si="15"/>
        <v>0</v>
      </c>
      <c r="O103" s="73" t="e">
        <f t="shared" si="16"/>
        <v>#VALUE!</v>
      </c>
      <c r="P103" s="74">
        <f t="shared" si="17"/>
        <v>100</v>
      </c>
      <c r="Q103" s="75">
        <f t="shared" si="18"/>
        <v>100</v>
      </c>
      <c r="V103" s="161" t="s">
        <v>34</v>
      </c>
      <c r="W103" s="162" t="s">
        <v>34</v>
      </c>
      <c r="X103" s="77" t="e">
        <f t="shared" si="22"/>
        <v>#VALUE!</v>
      </c>
      <c r="Y103" s="77">
        <f t="shared" si="23"/>
        <v>0</v>
      </c>
      <c r="Z103" s="77">
        <f t="shared" si="24"/>
        <v>0</v>
      </c>
    </row>
    <row r="104" spans="10:26" ht="15.75" customHeight="1" x14ac:dyDescent="0.2">
      <c r="J104" s="161" t="s">
        <v>35</v>
      </c>
      <c r="K104" s="162" t="s">
        <v>35</v>
      </c>
      <c r="L104" s="67">
        <f t="shared" si="13"/>
        <v>1.1438377591336433</v>
      </c>
      <c r="M104" s="68">
        <f t="shared" si="14"/>
        <v>14.309110217381113</v>
      </c>
      <c r="N104" s="69">
        <f t="shared" si="15"/>
        <v>0</v>
      </c>
      <c r="O104" s="73">
        <f t="shared" si="16"/>
        <v>98.856162240866354</v>
      </c>
      <c r="P104" s="74">
        <f t="shared" si="17"/>
        <v>85.690889782618882</v>
      </c>
      <c r="Q104" s="75">
        <f t="shared" si="18"/>
        <v>100</v>
      </c>
      <c r="V104" s="161" t="s">
        <v>35</v>
      </c>
      <c r="W104" s="162" t="s">
        <v>35</v>
      </c>
      <c r="X104" s="77">
        <f t="shared" si="22"/>
        <v>-8.8849999999999909</v>
      </c>
      <c r="Y104" s="77">
        <f t="shared" si="23"/>
        <v>-33.551000000000016</v>
      </c>
      <c r="Z104" s="77">
        <f t="shared" si="24"/>
        <v>0</v>
      </c>
    </row>
    <row r="105" spans="10:26" ht="15.75" customHeight="1" x14ac:dyDescent="0.2">
      <c r="J105" s="161" t="s">
        <v>36</v>
      </c>
      <c r="K105" s="162" t="s">
        <v>36</v>
      </c>
      <c r="L105" s="67" t="e">
        <f t="shared" si="13"/>
        <v>#VALUE!</v>
      </c>
      <c r="M105" s="68" t="e">
        <f t="shared" si="14"/>
        <v>#VALUE!</v>
      </c>
      <c r="N105" s="69">
        <f t="shared" si="15"/>
        <v>-9.3696763202725677</v>
      </c>
      <c r="O105" s="73" t="e">
        <f t="shared" si="16"/>
        <v>#VALUE!</v>
      </c>
      <c r="P105" s="74" t="e">
        <f t="shared" si="17"/>
        <v>#VALUE!</v>
      </c>
      <c r="Q105" s="75">
        <f t="shared" si="18"/>
        <v>109.36967632027257</v>
      </c>
      <c r="V105" s="161" t="s">
        <v>36</v>
      </c>
      <c r="W105" s="162" t="s">
        <v>36</v>
      </c>
      <c r="X105" s="77" t="e">
        <f t="shared" si="22"/>
        <v>#VALUE!</v>
      </c>
      <c r="Y105" s="77" t="e">
        <f t="shared" si="23"/>
        <v>#VALUE!</v>
      </c>
      <c r="Z105" s="77">
        <f t="shared" si="24"/>
        <v>0.54999999999999982</v>
      </c>
    </row>
    <row r="106" spans="10:26" ht="15.75" customHeight="1" x14ac:dyDescent="0.2">
      <c r="J106" s="161" t="s">
        <v>37</v>
      </c>
      <c r="K106" s="162" t="s">
        <v>37</v>
      </c>
      <c r="L106" s="67" t="e">
        <f t="shared" si="13"/>
        <v>#VALUE!</v>
      </c>
      <c r="M106" s="68" t="e">
        <f t="shared" si="14"/>
        <v>#VALUE!</v>
      </c>
      <c r="N106" s="69" t="e">
        <f t="shared" si="15"/>
        <v>#VALUE!</v>
      </c>
      <c r="O106" s="73" t="e">
        <f t="shared" si="16"/>
        <v>#VALUE!</v>
      </c>
      <c r="P106" s="74" t="e">
        <f t="shared" si="17"/>
        <v>#VALUE!</v>
      </c>
      <c r="Q106" s="75" t="e">
        <f t="shared" si="18"/>
        <v>#VALUE!</v>
      </c>
      <c r="V106" s="161" t="s">
        <v>37</v>
      </c>
      <c r="W106" s="162" t="s">
        <v>37</v>
      </c>
      <c r="X106" s="77">
        <f>160.4-161.4</f>
        <v>-1</v>
      </c>
      <c r="Y106" s="77">
        <f>121.05-121.14</f>
        <v>-9.0000000000003411E-2</v>
      </c>
      <c r="Z106" s="77" t="e">
        <f t="shared" ref="Z106:Z111" si="25">N32-K32</f>
        <v>#VALUE!</v>
      </c>
    </row>
    <row r="107" spans="10:26" ht="15.75" customHeight="1" x14ac:dyDescent="0.2">
      <c r="J107" s="161" t="s">
        <v>38</v>
      </c>
      <c r="K107" s="162" t="s">
        <v>38</v>
      </c>
      <c r="L107" s="67" t="e">
        <f t="shared" si="13"/>
        <v>#DIV/0!</v>
      </c>
      <c r="M107" s="68" t="e">
        <f t="shared" si="14"/>
        <v>#DIV/0!</v>
      </c>
      <c r="N107" s="69">
        <f t="shared" si="15"/>
        <v>0</v>
      </c>
      <c r="O107" s="73" t="e">
        <f t="shared" si="16"/>
        <v>#DIV/0!</v>
      </c>
      <c r="P107" s="74" t="e">
        <f t="shared" si="17"/>
        <v>#DIV/0!</v>
      </c>
      <c r="Q107" s="75">
        <f t="shared" si="18"/>
        <v>100</v>
      </c>
      <c r="V107" s="161" t="s">
        <v>38</v>
      </c>
      <c r="W107" s="162" t="s">
        <v>38</v>
      </c>
      <c r="X107" s="77">
        <f t="shared" ref="X107:Y111" si="26">L33-I33</f>
        <v>0</v>
      </c>
      <c r="Y107" s="77">
        <f t="shared" si="26"/>
        <v>0</v>
      </c>
      <c r="Z107" s="77">
        <f t="shared" si="25"/>
        <v>0</v>
      </c>
    </row>
    <row r="108" spans="10:26" ht="15.75" customHeight="1" x14ac:dyDescent="0.2">
      <c r="J108" s="161" t="s">
        <v>39</v>
      </c>
      <c r="K108" s="162" t="s">
        <v>39</v>
      </c>
      <c r="L108" s="67">
        <f t="shared" si="13"/>
        <v>12.227708393842573</v>
      </c>
      <c r="M108" s="68">
        <f t="shared" si="14"/>
        <v>5.960264900662251</v>
      </c>
      <c r="N108" s="69">
        <f t="shared" si="15"/>
        <v>0</v>
      </c>
      <c r="O108" s="73">
        <f t="shared" si="16"/>
        <v>87.772291606157424</v>
      </c>
      <c r="P108" s="74">
        <f t="shared" si="17"/>
        <v>94.039735099337747</v>
      </c>
      <c r="Q108" s="75">
        <f t="shared" si="18"/>
        <v>100</v>
      </c>
      <c r="V108" s="161" t="s">
        <v>39</v>
      </c>
      <c r="W108" s="162" t="s">
        <v>39</v>
      </c>
      <c r="X108" s="77">
        <f t="shared" si="26"/>
        <v>-0.42099999999999982</v>
      </c>
      <c r="Y108" s="77">
        <f t="shared" si="26"/>
        <v>-0.23399999999999999</v>
      </c>
      <c r="Z108" s="77">
        <f t="shared" si="25"/>
        <v>0</v>
      </c>
    </row>
    <row r="109" spans="10:26" ht="15.75" customHeight="1" x14ac:dyDescent="0.2">
      <c r="J109" s="161" t="s">
        <v>40</v>
      </c>
      <c r="K109" s="162" t="s">
        <v>40</v>
      </c>
      <c r="L109" s="67" t="e">
        <f t="shared" si="13"/>
        <v>#DIV/0!</v>
      </c>
      <c r="M109" s="68" t="e">
        <f t="shared" si="14"/>
        <v>#DIV/0!</v>
      </c>
      <c r="N109" s="69" t="e">
        <f t="shared" si="15"/>
        <v>#DIV/0!</v>
      </c>
      <c r="O109" s="73" t="e">
        <f t="shared" si="16"/>
        <v>#DIV/0!</v>
      </c>
      <c r="P109" s="74" t="e">
        <f t="shared" si="17"/>
        <v>#DIV/0!</v>
      </c>
      <c r="Q109" s="75" t="e">
        <f t="shared" si="18"/>
        <v>#DIV/0!</v>
      </c>
      <c r="V109" s="161" t="s">
        <v>40</v>
      </c>
      <c r="W109" s="162" t="s">
        <v>40</v>
      </c>
      <c r="X109" s="77">
        <f t="shared" si="26"/>
        <v>0</v>
      </c>
      <c r="Y109" s="77">
        <f t="shared" si="26"/>
        <v>0</v>
      </c>
      <c r="Z109" s="77">
        <f t="shared" si="25"/>
        <v>0</v>
      </c>
    </row>
    <row r="110" spans="10:26" ht="15.75" customHeight="1" x14ac:dyDescent="0.2">
      <c r="J110" s="161" t="s">
        <v>42</v>
      </c>
      <c r="K110" s="162" t="s">
        <v>42</v>
      </c>
      <c r="L110" s="67">
        <f t="shared" si="13"/>
        <v>0</v>
      </c>
      <c r="M110" s="68" t="e">
        <f t="shared" si="14"/>
        <v>#VALUE!</v>
      </c>
      <c r="N110" s="69" t="e">
        <f t="shared" si="15"/>
        <v>#VALUE!</v>
      </c>
      <c r="O110" s="73">
        <f t="shared" si="16"/>
        <v>100</v>
      </c>
      <c r="P110" s="74" t="e">
        <f t="shared" si="17"/>
        <v>#VALUE!</v>
      </c>
      <c r="Q110" s="75" t="e">
        <f t="shared" si="18"/>
        <v>#VALUE!</v>
      </c>
      <c r="V110" s="161" t="s">
        <v>42</v>
      </c>
      <c r="W110" s="162" t="s">
        <v>42</v>
      </c>
      <c r="X110" s="77">
        <f t="shared" si="26"/>
        <v>0</v>
      </c>
      <c r="Y110" s="77" t="e">
        <f t="shared" si="26"/>
        <v>#VALUE!</v>
      </c>
      <c r="Z110" s="77" t="e">
        <f t="shared" si="25"/>
        <v>#VALUE!</v>
      </c>
    </row>
    <row r="111" spans="10:26" ht="15.75" customHeight="1" x14ac:dyDescent="0.2">
      <c r="X111" s="77">
        <f t="shared" si="26"/>
        <v>437.3730000000005</v>
      </c>
      <c r="Y111" s="77">
        <f t="shared" si="26"/>
        <v>-31.619999999999436</v>
      </c>
      <c r="Z111" s="77">
        <f t="shared" si="25"/>
        <v>12.244999999999891</v>
      </c>
    </row>
    <row r="112" spans="10:26" ht="15.75" customHeight="1" x14ac:dyDescent="0.2">
      <c r="T112" s="76"/>
      <c r="V112" s="159"/>
      <c r="W112" s="160"/>
    </row>
    <row r="113" spans="16:16" ht="15.75" customHeight="1" x14ac:dyDescent="0.2">
      <c r="P113" s="1" t="s">
        <v>172</v>
      </c>
    </row>
  </sheetData>
  <mergeCells count="90">
    <mergeCell ref="J107:K107"/>
    <mergeCell ref="J108:K108"/>
    <mergeCell ref="J109:K109"/>
    <mergeCell ref="J110:K110"/>
    <mergeCell ref="J102:K102"/>
    <mergeCell ref="J103:K103"/>
    <mergeCell ref="J104:K104"/>
    <mergeCell ref="J105:K105"/>
    <mergeCell ref="J106:K106"/>
    <mergeCell ref="J97:K97"/>
    <mergeCell ref="J98:K98"/>
    <mergeCell ref="J99:K99"/>
    <mergeCell ref="J100:K100"/>
    <mergeCell ref="J101:K10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A3:N3"/>
    <mergeCell ref="P3:Z3"/>
    <mergeCell ref="AB3:AH3"/>
    <mergeCell ref="AJ3:AP3"/>
    <mergeCell ref="Y4:Y6"/>
    <mergeCell ref="Z4:Z6"/>
    <mergeCell ref="A4:A7"/>
    <mergeCell ref="B4:B7"/>
    <mergeCell ref="C4:H4"/>
    <mergeCell ref="Q4:S4"/>
    <mergeCell ref="T4:T6"/>
    <mergeCell ref="U4:U6"/>
    <mergeCell ref="P4:P7"/>
    <mergeCell ref="AF5:AH6"/>
    <mergeCell ref="AN5:AP6"/>
    <mergeCell ref="AF4:AH4"/>
    <mergeCell ref="AN4:AP4"/>
    <mergeCell ref="C5:E6"/>
    <mergeCell ref="F5:H6"/>
    <mergeCell ref="Q5:S6"/>
    <mergeCell ref="AC5:AE6"/>
    <mergeCell ref="AK5:AM6"/>
    <mergeCell ref="I5:K6"/>
    <mergeCell ref="L5:N6"/>
    <mergeCell ref="V5:X6"/>
    <mergeCell ref="AC4:AE4"/>
    <mergeCell ref="AK4:AM4"/>
    <mergeCell ref="I4:N4"/>
    <mergeCell ref="V4:X4"/>
    <mergeCell ref="AB4:AB7"/>
    <mergeCell ref="AJ4:AJ7"/>
    <mergeCell ref="V92:W92"/>
    <mergeCell ref="V93:W93"/>
    <mergeCell ref="V94:W94"/>
    <mergeCell ref="V95:W95"/>
    <mergeCell ref="V96:W96"/>
    <mergeCell ref="V87:W87"/>
    <mergeCell ref="V88:W88"/>
    <mergeCell ref="V89:W89"/>
    <mergeCell ref="V90:W90"/>
    <mergeCell ref="V91:W91"/>
    <mergeCell ref="V82:W82"/>
    <mergeCell ref="V83:W83"/>
    <mergeCell ref="V84:W84"/>
    <mergeCell ref="V85:W85"/>
    <mergeCell ref="V86:W86"/>
    <mergeCell ref="V97:W97"/>
    <mergeCell ref="V98:W98"/>
    <mergeCell ref="V99:W99"/>
    <mergeCell ref="V100:W100"/>
    <mergeCell ref="V101:W101"/>
    <mergeCell ref="V102:W102"/>
    <mergeCell ref="V103:W103"/>
    <mergeCell ref="V104:W104"/>
    <mergeCell ref="V105:W105"/>
    <mergeCell ref="V106:W106"/>
    <mergeCell ref="V112:W112"/>
    <mergeCell ref="V107:W107"/>
    <mergeCell ref="V108:W108"/>
    <mergeCell ref="V109:W109"/>
    <mergeCell ref="V110:W110"/>
  </mergeCells>
  <conditionalFormatting sqref="X82:Z111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82:Q110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82:Q110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L80:N110">
    <cfRule type="colorScale" priority="1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113"/>
  <sheetViews>
    <sheetView topLeftCell="A4" zoomScale="55" zoomScaleNormal="55" workbookViewId="0">
      <selection activeCell="AN9" sqref="AN9:AP9"/>
    </sheetView>
  </sheetViews>
  <sheetFormatPr defaultColWidth="14.42578125" defaultRowHeight="15.75" x14ac:dyDescent="0.25"/>
  <cols>
    <col min="1" max="1" width="6.140625" style="95" customWidth="1"/>
    <col min="2" max="2" width="55.5703125" style="95" customWidth="1"/>
    <col min="3" max="11" width="14.42578125" style="95"/>
    <col min="12" max="12" width="14.42578125" style="95" customWidth="1"/>
    <col min="13" max="15" width="14.42578125" style="95"/>
    <col min="16" max="16" width="45.5703125" style="95" customWidth="1"/>
    <col min="17" max="27" width="14.42578125" style="95"/>
    <col min="28" max="28" width="45.85546875" style="95" customWidth="1"/>
    <col min="29" max="35" width="14.42578125" style="95"/>
    <col min="36" max="36" width="45.28515625" style="95" customWidth="1"/>
    <col min="37" max="16384" width="14.42578125" style="95"/>
  </cols>
  <sheetData>
    <row r="2" spans="1:42" ht="196.5" customHeight="1" x14ac:dyDescent="0.25">
      <c r="B2" s="7" t="s">
        <v>45</v>
      </c>
    </row>
    <row r="3" spans="1:42" ht="42" customHeight="1" x14ac:dyDescent="0.25">
      <c r="A3" s="186" t="s">
        <v>49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P3" s="187" t="s">
        <v>50</v>
      </c>
      <c r="Q3" s="187"/>
      <c r="R3" s="187"/>
      <c r="S3" s="187"/>
      <c r="T3" s="187"/>
      <c r="U3" s="187"/>
      <c r="V3" s="187"/>
      <c r="W3" s="187"/>
      <c r="X3" s="187"/>
      <c r="Y3" s="187"/>
      <c r="Z3" s="187"/>
      <c r="AB3" s="187" t="s">
        <v>51</v>
      </c>
      <c r="AC3" s="187"/>
      <c r="AD3" s="187"/>
      <c r="AE3" s="187"/>
      <c r="AF3" s="187"/>
      <c r="AG3" s="187"/>
      <c r="AH3" s="187"/>
      <c r="AJ3" s="188" t="s">
        <v>52</v>
      </c>
      <c r="AK3" s="188"/>
      <c r="AL3" s="188"/>
      <c r="AM3" s="188"/>
      <c r="AN3" s="188"/>
      <c r="AO3" s="188"/>
      <c r="AP3" s="188"/>
    </row>
    <row r="4" spans="1:42" ht="30.75" customHeight="1" x14ac:dyDescent="0.25">
      <c r="A4" s="145" t="s">
        <v>0</v>
      </c>
      <c r="B4" s="147" t="s">
        <v>1</v>
      </c>
      <c r="C4" s="189" t="s">
        <v>2</v>
      </c>
      <c r="D4" s="190"/>
      <c r="E4" s="190"/>
      <c r="F4" s="190"/>
      <c r="G4" s="190"/>
      <c r="H4" s="190"/>
      <c r="I4" s="180" t="s">
        <v>5</v>
      </c>
      <c r="J4" s="180"/>
      <c r="K4" s="180"/>
      <c r="L4" s="180"/>
      <c r="M4" s="180"/>
      <c r="N4" s="180"/>
      <c r="P4" s="147" t="s">
        <v>1</v>
      </c>
      <c r="Q4" s="191" t="s">
        <v>2</v>
      </c>
      <c r="R4" s="190"/>
      <c r="S4" s="190"/>
      <c r="T4" s="172" t="s">
        <v>3</v>
      </c>
      <c r="U4" s="172" t="s">
        <v>4</v>
      </c>
      <c r="V4" s="177" t="s">
        <v>5</v>
      </c>
      <c r="W4" s="178"/>
      <c r="X4" s="179"/>
      <c r="Y4" s="172" t="s">
        <v>3</v>
      </c>
      <c r="Z4" s="172" t="s">
        <v>4</v>
      </c>
      <c r="AB4" s="147" t="s">
        <v>1</v>
      </c>
      <c r="AC4" s="192" t="s">
        <v>2</v>
      </c>
      <c r="AD4" s="192"/>
      <c r="AE4" s="192"/>
      <c r="AF4" s="180" t="s">
        <v>5</v>
      </c>
      <c r="AG4" s="180"/>
      <c r="AH4" s="180"/>
      <c r="AJ4" s="181" t="s">
        <v>1</v>
      </c>
      <c r="AK4" s="183" t="s">
        <v>2</v>
      </c>
      <c r="AL4" s="183"/>
      <c r="AM4" s="183"/>
      <c r="AN4" s="184" t="s">
        <v>5</v>
      </c>
      <c r="AO4" s="184"/>
      <c r="AP4" s="184"/>
    </row>
    <row r="5" spans="1:42" ht="27" customHeight="1" x14ac:dyDescent="0.25">
      <c r="A5" s="173"/>
      <c r="B5" s="173"/>
      <c r="C5" s="174" t="s">
        <v>6</v>
      </c>
      <c r="D5" s="173"/>
      <c r="E5" s="173"/>
      <c r="F5" s="174" t="s">
        <v>7</v>
      </c>
      <c r="G5" s="173"/>
      <c r="H5" s="173"/>
      <c r="I5" s="174" t="s">
        <v>6</v>
      </c>
      <c r="J5" s="174"/>
      <c r="K5" s="174"/>
      <c r="L5" s="174" t="s">
        <v>7</v>
      </c>
      <c r="M5" s="174"/>
      <c r="N5" s="174"/>
      <c r="P5" s="173"/>
      <c r="Q5" s="174" t="s">
        <v>7</v>
      </c>
      <c r="R5" s="173"/>
      <c r="S5" s="173"/>
      <c r="T5" s="172"/>
      <c r="U5" s="172"/>
      <c r="V5" s="174" t="s">
        <v>7</v>
      </c>
      <c r="W5" s="174"/>
      <c r="X5" s="174"/>
      <c r="Y5" s="172"/>
      <c r="Z5" s="172"/>
      <c r="AB5" s="173"/>
      <c r="AC5" s="174" t="s">
        <v>7</v>
      </c>
      <c r="AD5" s="174"/>
      <c r="AE5" s="174"/>
      <c r="AF5" s="174" t="s">
        <v>7</v>
      </c>
      <c r="AG5" s="174"/>
      <c r="AH5" s="174"/>
      <c r="AJ5" s="182"/>
      <c r="AK5" s="185" t="s">
        <v>7</v>
      </c>
      <c r="AL5" s="185"/>
      <c r="AM5" s="185"/>
      <c r="AN5" s="185" t="s">
        <v>7</v>
      </c>
      <c r="AO5" s="185"/>
      <c r="AP5" s="185"/>
    </row>
    <row r="6" spans="1:42" ht="32.25" customHeight="1" x14ac:dyDescent="0.25">
      <c r="A6" s="173"/>
      <c r="B6" s="173"/>
      <c r="C6" s="173"/>
      <c r="D6" s="173"/>
      <c r="E6" s="173"/>
      <c r="F6" s="173"/>
      <c r="G6" s="173"/>
      <c r="H6" s="173"/>
      <c r="I6" s="174"/>
      <c r="J6" s="174"/>
      <c r="K6" s="174"/>
      <c r="L6" s="174"/>
      <c r="M6" s="174"/>
      <c r="N6" s="174"/>
      <c r="P6" s="173"/>
      <c r="Q6" s="173"/>
      <c r="R6" s="173"/>
      <c r="S6" s="173"/>
      <c r="T6" s="172"/>
      <c r="U6" s="172"/>
      <c r="V6" s="174"/>
      <c r="W6" s="174"/>
      <c r="X6" s="174"/>
      <c r="Y6" s="172"/>
      <c r="Z6" s="172"/>
      <c r="AB6" s="173"/>
      <c r="AC6" s="174"/>
      <c r="AD6" s="174"/>
      <c r="AE6" s="174"/>
      <c r="AF6" s="174"/>
      <c r="AG6" s="174"/>
      <c r="AH6" s="174"/>
      <c r="AJ6" s="182"/>
      <c r="AK6" s="185"/>
      <c r="AL6" s="185"/>
      <c r="AM6" s="185"/>
      <c r="AN6" s="185"/>
      <c r="AO6" s="185"/>
      <c r="AP6" s="185"/>
    </row>
    <row r="7" spans="1:42" x14ac:dyDescent="0.25">
      <c r="A7" s="173"/>
      <c r="B7" s="173"/>
      <c r="C7" s="137" t="s">
        <v>8</v>
      </c>
      <c r="D7" s="137" t="s">
        <v>9</v>
      </c>
      <c r="E7" s="137" t="s">
        <v>10</v>
      </c>
      <c r="F7" s="137" t="s">
        <v>8</v>
      </c>
      <c r="G7" s="137" t="s">
        <v>9</v>
      </c>
      <c r="H7" s="137" t="s">
        <v>10</v>
      </c>
      <c r="I7" s="137" t="s">
        <v>8</v>
      </c>
      <c r="J7" s="137" t="s">
        <v>9</v>
      </c>
      <c r="K7" s="137" t="s">
        <v>10</v>
      </c>
      <c r="L7" s="137" t="s">
        <v>8</v>
      </c>
      <c r="M7" s="137" t="s">
        <v>9</v>
      </c>
      <c r="N7" s="137" t="s">
        <v>10</v>
      </c>
      <c r="P7" s="173"/>
      <c r="Q7" s="105" t="s">
        <v>8</v>
      </c>
      <c r="R7" s="105" t="s">
        <v>9</v>
      </c>
      <c r="S7" s="105" t="s">
        <v>11</v>
      </c>
      <c r="T7" s="105" t="s">
        <v>12</v>
      </c>
      <c r="U7" s="105" t="s">
        <v>12</v>
      </c>
      <c r="V7" s="105" t="s">
        <v>8</v>
      </c>
      <c r="W7" s="105" t="s">
        <v>9</v>
      </c>
      <c r="X7" s="105" t="s">
        <v>11</v>
      </c>
      <c r="Y7" s="105" t="s">
        <v>12</v>
      </c>
      <c r="Z7" s="105" t="s">
        <v>12</v>
      </c>
      <c r="AB7" s="173"/>
      <c r="AC7" s="137" t="s">
        <v>8</v>
      </c>
      <c r="AD7" s="137" t="s">
        <v>9</v>
      </c>
      <c r="AE7" s="137" t="s">
        <v>11</v>
      </c>
      <c r="AF7" s="137" t="s">
        <v>8</v>
      </c>
      <c r="AG7" s="137" t="s">
        <v>9</v>
      </c>
      <c r="AH7" s="137" t="s">
        <v>11</v>
      </c>
      <c r="AJ7" s="182"/>
      <c r="AK7" s="137" t="s">
        <v>8</v>
      </c>
      <c r="AL7" s="137" t="s">
        <v>9</v>
      </c>
      <c r="AM7" s="137" t="s">
        <v>11</v>
      </c>
      <c r="AN7" s="137" t="s">
        <v>8</v>
      </c>
      <c r="AO7" s="137" t="s">
        <v>9</v>
      </c>
      <c r="AP7" s="137" t="s">
        <v>11</v>
      </c>
    </row>
    <row r="8" spans="1:42" x14ac:dyDescent="0.25">
      <c r="A8" s="106">
        <v>1</v>
      </c>
      <c r="B8" s="85" t="s">
        <v>13</v>
      </c>
      <c r="C8" s="20" t="s">
        <v>218</v>
      </c>
      <c r="D8" s="20">
        <v>122.119</v>
      </c>
      <c r="E8" s="20">
        <v>29.35</v>
      </c>
      <c r="F8" s="20" t="s">
        <v>219</v>
      </c>
      <c r="G8" s="20" t="s">
        <v>220</v>
      </c>
      <c r="H8" s="20" t="s">
        <v>221</v>
      </c>
      <c r="I8" s="20">
        <v>936.50800000000004</v>
      </c>
      <c r="J8" s="20" t="s">
        <v>222</v>
      </c>
      <c r="K8" s="20">
        <v>90</v>
      </c>
      <c r="L8" s="20" t="s">
        <v>223</v>
      </c>
      <c r="M8" s="20" t="s">
        <v>224</v>
      </c>
      <c r="N8" s="20" t="s">
        <v>225</v>
      </c>
      <c r="P8" s="85" t="s">
        <v>13</v>
      </c>
      <c r="Q8" s="138">
        <v>0.04</v>
      </c>
      <c r="R8" s="138">
        <v>0</v>
      </c>
      <c r="S8" s="138">
        <v>0</v>
      </c>
      <c r="T8" s="138">
        <v>5</v>
      </c>
      <c r="U8" s="138">
        <v>0</v>
      </c>
      <c r="V8" s="138">
        <v>0.94</v>
      </c>
      <c r="W8" s="138">
        <v>0</v>
      </c>
      <c r="X8" s="138">
        <v>0</v>
      </c>
      <c r="Y8" s="138">
        <v>9</v>
      </c>
      <c r="Z8" s="138">
        <v>4</v>
      </c>
      <c r="AB8" s="10" t="s">
        <v>13</v>
      </c>
      <c r="AC8" s="138">
        <v>0.12</v>
      </c>
      <c r="AD8" s="138">
        <v>0.15</v>
      </c>
      <c r="AE8" s="138">
        <v>0</v>
      </c>
      <c r="AF8" s="138">
        <v>0.47499999999999998</v>
      </c>
      <c r="AG8" s="138">
        <v>1.01</v>
      </c>
      <c r="AH8" s="138">
        <v>7.0000000000000007E-2</v>
      </c>
      <c r="AJ8" s="129" t="s">
        <v>13</v>
      </c>
      <c r="AK8" s="137">
        <v>39.697000000000003</v>
      </c>
      <c r="AL8" s="137">
        <v>28.484999999999999</v>
      </c>
      <c r="AM8" s="137">
        <v>5.0999999999999996</v>
      </c>
      <c r="AN8" s="137" t="s">
        <v>226</v>
      </c>
      <c r="AO8" s="137">
        <v>89.852000000000004</v>
      </c>
      <c r="AP8" s="137">
        <v>11.45</v>
      </c>
    </row>
    <row r="9" spans="1:42" x14ac:dyDescent="0.25">
      <c r="A9" s="138">
        <v>2</v>
      </c>
      <c r="B9" s="86" t="s">
        <v>14</v>
      </c>
      <c r="C9" s="20">
        <v>64.552999999999997</v>
      </c>
      <c r="D9" s="20">
        <v>20.603999999999999</v>
      </c>
      <c r="E9" s="20">
        <v>6</v>
      </c>
      <c r="F9" s="20">
        <v>61.923999999999999</v>
      </c>
      <c r="G9" s="20">
        <v>25.445</v>
      </c>
      <c r="H9" s="20">
        <v>6.3</v>
      </c>
      <c r="I9" s="20">
        <v>336.75400000000002</v>
      </c>
      <c r="J9" s="20">
        <v>76.066999999999993</v>
      </c>
      <c r="K9" s="20">
        <v>22.8</v>
      </c>
      <c r="L9" s="20">
        <v>351.10599999999999</v>
      </c>
      <c r="M9" s="20">
        <v>108.161</v>
      </c>
      <c r="N9" s="20">
        <v>23.73</v>
      </c>
      <c r="P9" s="86" t="s">
        <v>14</v>
      </c>
      <c r="Q9" s="138">
        <v>3.5000000000000003E-2</v>
      </c>
      <c r="R9" s="138">
        <v>0</v>
      </c>
      <c r="S9" s="138">
        <v>0</v>
      </c>
      <c r="T9" s="138">
        <v>0</v>
      </c>
      <c r="U9" s="138">
        <v>0</v>
      </c>
      <c r="V9" s="138">
        <v>3.5000000000000003E-2</v>
      </c>
      <c r="W9" s="138">
        <v>0</v>
      </c>
      <c r="X9" s="138">
        <v>0</v>
      </c>
      <c r="Y9" s="138">
        <v>0</v>
      </c>
      <c r="Z9" s="138">
        <v>0</v>
      </c>
      <c r="AB9" s="11" t="s">
        <v>14</v>
      </c>
      <c r="AC9" s="138">
        <v>0.2</v>
      </c>
      <c r="AD9" s="138">
        <v>0.67900000000000005</v>
      </c>
      <c r="AE9" s="138">
        <v>0</v>
      </c>
      <c r="AF9" s="138">
        <v>0.438</v>
      </c>
      <c r="AG9" s="138">
        <v>3.782</v>
      </c>
      <c r="AH9" s="138">
        <v>0</v>
      </c>
      <c r="AJ9" s="130" t="s">
        <v>14</v>
      </c>
      <c r="AK9" s="137">
        <v>2.4249999999999998</v>
      </c>
      <c r="AL9" s="137">
        <v>6.3719999999999999</v>
      </c>
      <c r="AM9" s="137">
        <v>0.38</v>
      </c>
      <c r="AN9" s="137">
        <v>16.57</v>
      </c>
      <c r="AO9" s="137">
        <v>15.625999999999999</v>
      </c>
      <c r="AP9" s="137">
        <v>0.52</v>
      </c>
    </row>
    <row r="10" spans="1:42" x14ac:dyDescent="0.25">
      <c r="A10" s="106">
        <v>3</v>
      </c>
      <c r="B10" s="86" t="s">
        <v>15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P10" s="86" t="s">
        <v>15</v>
      </c>
      <c r="Q10" s="138">
        <v>0</v>
      </c>
      <c r="R10" s="138">
        <v>0</v>
      </c>
      <c r="S10" s="138">
        <v>0</v>
      </c>
      <c r="T10" s="138">
        <v>0</v>
      </c>
      <c r="U10" s="138">
        <v>0</v>
      </c>
      <c r="V10" s="138">
        <v>0</v>
      </c>
      <c r="W10" s="138">
        <v>0</v>
      </c>
      <c r="X10" s="138">
        <v>0</v>
      </c>
      <c r="Y10" s="138">
        <v>0</v>
      </c>
      <c r="Z10" s="138">
        <v>0</v>
      </c>
      <c r="AB10" s="11" t="s">
        <v>15</v>
      </c>
      <c r="AC10" s="138">
        <v>0</v>
      </c>
      <c r="AD10" s="138">
        <v>0</v>
      </c>
      <c r="AE10" s="138">
        <v>0</v>
      </c>
      <c r="AF10" s="138">
        <v>0</v>
      </c>
      <c r="AG10" s="138">
        <v>0</v>
      </c>
      <c r="AH10" s="138">
        <v>0</v>
      </c>
      <c r="AJ10" s="130" t="s">
        <v>15</v>
      </c>
      <c r="AK10" s="137">
        <v>0</v>
      </c>
      <c r="AL10" s="137">
        <v>0</v>
      </c>
      <c r="AM10" s="137">
        <v>0</v>
      </c>
      <c r="AN10" s="137">
        <v>0</v>
      </c>
      <c r="AO10" s="137">
        <v>0</v>
      </c>
      <c r="AP10" s="137">
        <v>0</v>
      </c>
    </row>
    <row r="11" spans="1:42" x14ac:dyDescent="0.25">
      <c r="A11" s="138">
        <v>4</v>
      </c>
      <c r="B11" s="85" t="s">
        <v>16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P11" s="85" t="s">
        <v>16</v>
      </c>
      <c r="Q11" s="138">
        <v>0</v>
      </c>
      <c r="R11" s="138">
        <v>0</v>
      </c>
      <c r="S11" s="138">
        <v>0</v>
      </c>
      <c r="T11" s="138">
        <v>0</v>
      </c>
      <c r="U11" s="138">
        <v>0</v>
      </c>
      <c r="V11" s="138">
        <v>0</v>
      </c>
      <c r="W11" s="138">
        <v>0</v>
      </c>
      <c r="X11" s="138">
        <v>0</v>
      </c>
      <c r="Y11" s="138">
        <v>0</v>
      </c>
      <c r="Z11" s="138">
        <v>0</v>
      </c>
      <c r="AB11" s="10" t="s">
        <v>16</v>
      </c>
      <c r="AC11" s="138">
        <v>0</v>
      </c>
      <c r="AD11" s="138">
        <v>0</v>
      </c>
      <c r="AE11" s="138">
        <v>0</v>
      </c>
      <c r="AF11" s="138">
        <v>0</v>
      </c>
      <c r="AG11" s="138">
        <v>0</v>
      </c>
      <c r="AH11" s="138">
        <v>0</v>
      </c>
      <c r="AJ11" s="129" t="s">
        <v>16</v>
      </c>
      <c r="AK11" s="137">
        <v>0</v>
      </c>
      <c r="AL11" s="137">
        <v>0</v>
      </c>
      <c r="AM11" s="137">
        <v>0</v>
      </c>
      <c r="AN11" s="137">
        <v>0</v>
      </c>
      <c r="AO11" s="137">
        <v>0</v>
      </c>
      <c r="AP11" s="137">
        <v>0</v>
      </c>
    </row>
    <row r="12" spans="1:42" ht="17.25" customHeight="1" x14ac:dyDescent="0.25">
      <c r="A12" s="106">
        <v>5</v>
      </c>
      <c r="B12" s="85" t="s">
        <v>17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P12" s="85" t="s">
        <v>17</v>
      </c>
      <c r="Q12" s="138">
        <v>0</v>
      </c>
      <c r="R12" s="138">
        <v>0</v>
      </c>
      <c r="S12" s="138">
        <v>0</v>
      </c>
      <c r="T12" s="138">
        <v>0</v>
      </c>
      <c r="U12" s="138">
        <v>0</v>
      </c>
      <c r="V12" s="138">
        <v>0</v>
      </c>
      <c r="W12" s="138">
        <v>0</v>
      </c>
      <c r="X12" s="138">
        <v>0</v>
      </c>
      <c r="Y12" s="138">
        <v>0</v>
      </c>
      <c r="Z12" s="138">
        <v>0</v>
      </c>
      <c r="AB12" s="10" t="s">
        <v>17</v>
      </c>
      <c r="AC12" s="138">
        <v>0</v>
      </c>
      <c r="AD12" s="138">
        <v>0</v>
      </c>
      <c r="AE12" s="138">
        <v>0</v>
      </c>
      <c r="AF12" s="138">
        <v>0</v>
      </c>
      <c r="AG12" s="138">
        <v>0</v>
      </c>
      <c r="AH12" s="138">
        <v>0</v>
      </c>
      <c r="AJ12" s="129" t="s">
        <v>17</v>
      </c>
      <c r="AK12" s="137">
        <v>0</v>
      </c>
      <c r="AL12" s="137">
        <v>0</v>
      </c>
      <c r="AM12" s="137">
        <v>0</v>
      </c>
      <c r="AN12" s="137">
        <v>0</v>
      </c>
      <c r="AO12" s="137">
        <v>0</v>
      </c>
      <c r="AP12" s="137">
        <v>0</v>
      </c>
    </row>
    <row r="13" spans="1:42" x14ac:dyDescent="0.25">
      <c r="A13" s="138">
        <v>6</v>
      </c>
      <c r="B13" s="86" t="s">
        <v>18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P13" s="86" t="s">
        <v>18</v>
      </c>
      <c r="Q13" s="138">
        <v>0</v>
      </c>
      <c r="R13" s="138">
        <v>0</v>
      </c>
      <c r="S13" s="138">
        <v>0</v>
      </c>
      <c r="T13" s="138">
        <v>0</v>
      </c>
      <c r="U13" s="138">
        <v>0</v>
      </c>
      <c r="V13" s="138">
        <v>0</v>
      </c>
      <c r="W13" s="138">
        <v>0</v>
      </c>
      <c r="X13" s="138">
        <v>0</v>
      </c>
      <c r="Y13" s="138">
        <v>0</v>
      </c>
      <c r="Z13" s="138">
        <v>0</v>
      </c>
      <c r="AB13" s="11" t="s">
        <v>18</v>
      </c>
      <c r="AC13" s="138">
        <v>0</v>
      </c>
      <c r="AD13" s="138">
        <v>0</v>
      </c>
      <c r="AE13" s="138">
        <v>0</v>
      </c>
      <c r="AF13" s="138">
        <v>0</v>
      </c>
      <c r="AG13" s="138">
        <v>0</v>
      </c>
      <c r="AH13" s="138">
        <v>0</v>
      </c>
      <c r="AJ13" s="130" t="s">
        <v>18</v>
      </c>
      <c r="AK13" s="137">
        <v>0</v>
      </c>
      <c r="AL13" s="137">
        <v>0</v>
      </c>
      <c r="AM13" s="137">
        <v>0</v>
      </c>
      <c r="AN13" s="137">
        <v>0</v>
      </c>
      <c r="AO13" s="137">
        <v>0</v>
      </c>
      <c r="AP13" s="137">
        <v>0</v>
      </c>
    </row>
    <row r="14" spans="1:42" x14ac:dyDescent="0.25">
      <c r="A14" s="106">
        <v>7</v>
      </c>
      <c r="B14" s="86" t="s">
        <v>19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P14" s="86" t="s">
        <v>19</v>
      </c>
      <c r="Q14" s="138">
        <v>0</v>
      </c>
      <c r="R14" s="138">
        <v>0</v>
      </c>
      <c r="S14" s="138">
        <v>0</v>
      </c>
      <c r="T14" s="138">
        <v>0</v>
      </c>
      <c r="U14" s="138">
        <v>0</v>
      </c>
      <c r="V14" s="138">
        <v>0</v>
      </c>
      <c r="W14" s="138">
        <v>0</v>
      </c>
      <c r="X14" s="138">
        <v>0</v>
      </c>
      <c r="Y14" s="138">
        <v>0</v>
      </c>
      <c r="Z14" s="138">
        <v>0</v>
      </c>
      <c r="AB14" s="11" t="s">
        <v>19</v>
      </c>
      <c r="AC14" s="138">
        <v>0</v>
      </c>
      <c r="AD14" s="138">
        <v>0</v>
      </c>
      <c r="AE14" s="138">
        <v>0</v>
      </c>
      <c r="AF14" s="138">
        <v>0</v>
      </c>
      <c r="AG14" s="138">
        <v>0</v>
      </c>
      <c r="AH14" s="138">
        <v>0</v>
      </c>
      <c r="AJ14" s="130" t="s">
        <v>19</v>
      </c>
      <c r="AK14" s="137">
        <v>0</v>
      </c>
      <c r="AL14" s="137">
        <v>0</v>
      </c>
      <c r="AM14" s="137">
        <v>0</v>
      </c>
      <c r="AN14" s="137">
        <v>0</v>
      </c>
      <c r="AO14" s="137">
        <v>0</v>
      </c>
      <c r="AP14" s="137">
        <v>0</v>
      </c>
    </row>
    <row r="15" spans="1:42" x14ac:dyDescent="0.25">
      <c r="A15" s="138">
        <v>8</v>
      </c>
      <c r="B15" s="86" t="s">
        <v>20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P15" s="86" t="s">
        <v>20</v>
      </c>
      <c r="Q15" s="138">
        <v>0</v>
      </c>
      <c r="R15" s="138">
        <v>0</v>
      </c>
      <c r="S15" s="138">
        <v>0</v>
      </c>
      <c r="T15" s="138">
        <v>0</v>
      </c>
      <c r="U15" s="138">
        <v>0</v>
      </c>
      <c r="V15" s="138">
        <v>0</v>
      </c>
      <c r="W15" s="138">
        <v>0</v>
      </c>
      <c r="X15" s="138">
        <v>0</v>
      </c>
      <c r="Y15" s="138">
        <v>0</v>
      </c>
      <c r="Z15" s="138">
        <v>0</v>
      </c>
      <c r="AB15" s="11" t="s">
        <v>20</v>
      </c>
      <c r="AC15" s="138">
        <v>0</v>
      </c>
      <c r="AD15" s="138">
        <v>0</v>
      </c>
      <c r="AE15" s="138">
        <v>0</v>
      </c>
      <c r="AF15" s="138">
        <v>0</v>
      </c>
      <c r="AG15" s="138">
        <v>0</v>
      </c>
      <c r="AH15" s="138">
        <v>0</v>
      </c>
      <c r="AJ15" s="130" t="s">
        <v>20</v>
      </c>
      <c r="AK15" s="137">
        <v>0</v>
      </c>
      <c r="AL15" s="137">
        <v>0</v>
      </c>
      <c r="AM15" s="137">
        <v>0</v>
      </c>
      <c r="AN15" s="137">
        <v>0</v>
      </c>
      <c r="AO15" s="137">
        <v>0</v>
      </c>
      <c r="AP15" s="137">
        <v>0</v>
      </c>
    </row>
    <row r="16" spans="1:42" ht="16.5" customHeight="1" x14ac:dyDescent="0.25">
      <c r="A16" s="106">
        <v>9</v>
      </c>
      <c r="B16" s="86" t="s">
        <v>21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P16" s="86" t="s">
        <v>21</v>
      </c>
      <c r="Q16" s="138">
        <v>0</v>
      </c>
      <c r="R16" s="138">
        <v>0</v>
      </c>
      <c r="S16" s="138">
        <v>0</v>
      </c>
      <c r="T16" s="138">
        <v>0</v>
      </c>
      <c r="U16" s="138">
        <v>0</v>
      </c>
      <c r="V16" s="138">
        <v>0</v>
      </c>
      <c r="W16" s="138">
        <v>0</v>
      </c>
      <c r="X16" s="138">
        <v>0</v>
      </c>
      <c r="Y16" s="138">
        <v>0</v>
      </c>
      <c r="Z16" s="138">
        <v>0</v>
      </c>
      <c r="AB16" s="11" t="s">
        <v>21</v>
      </c>
      <c r="AC16" s="138">
        <v>0</v>
      </c>
      <c r="AD16" s="138">
        <v>0</v>
      </c>
      <c r="AE16" s="138">
        <v>0</v>
      </c>
      <c r="AF16" s="138">
        <v>0</v>
      </c>
      <c r="AG16" s="138">
        <v>0</v>
      </c>
      <c r="AH16" s="138">
        <v>0</v>
      </c>
      <c r="AJ16" s="130" t="s">
        <v>21</v>
      </c>
      <c r="AK16" s="137">
        <v>0</v>
      </c>
      <c r="AL16" s="137">
        <v>0</v>
      </c>
      <c r="AM16" s="137">
        <v>0</v>
      </c>
      <c r="AN16" s="137">
        <v>0</v>
      </c>
      <c r="AO16" s="137">
        <v>0</v>
      </c>
      <c r="AP16" s="137">
        <v>0</v>
      </c>
    </row>
    <row r="17" spans="1:42" x14ac:dyDescent="0.25">
      <c r="A17" s="138">
        <v>10</v>
      </c>
      <c r="B17" s="86" t="s">
        <v>22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P17" s="86" t="s">
        <v>22</v>
      </c>
      <c r="Q17" s="138">
        <v>0</v>
      </c>
      <c r="R17" s="138">
        <v>0</v>
      </c>
      <c r="S17" s="138">
        <v>0</v>
      </c>
      <c r="T17" s="138">
        <v>0</v>
      </c>
      <c r="U17" s="138">
        <v>0</v>
      </c>
      <c r="V17" s="138">
        <v>0</v>
      </c>
      <c r="W17" s="138">
        <v>0</v>
      </c>
      <c r="X17" s="138">
        <v>0</v>
      </c>
      <c r="Y17" s="138">
        <v>0</v>
      </c>
      <c r="Z17" s="138">
        <v>0</v>
      </c>
      <c r="AB17" s="11" t="s">
        <v>22</v>
      </c>
      <c r="AC17" s="138">
        <v>0</v>
      </c>
      <c r="AD17" s="138">
        <v>0</v>
      </c>
      <c r="AE17" s="138">
        <v>0</v>
      </c>
      <c r="AF17" s="138">
        <v>0</v>
      </c>
      <c r="AG17" s="138">
        <v>0</v>
      </c>
      <c r="AH17" s="138">
        <v>0</v>
      </c>
      <c r="AJ17" s="130" t="s">
        <v>22</v>
      </c>
      <c r="AK17" s="137">
        <v>0</v>
      </c>
      <c r="AL17" s="137">
        <v>0</v>
      </c>
      <c r="AM17" s="137">
        <v>0</v>
      </c>
      <c r="AN17" s="137">
        <v>0</v>
      </c>
      <c r="AO17" s="137">
        <v>0</v>
      </c>
      <c r="AP17" s="137">
        <v>0</v>
      </c>
    </row>
    <row r="18" spans="1:42" x14ac:dyDescent="0.25">
      <c r="A18" s="106">
        <v>11</v>
      </c>
      <c r="B18" s="86" t="s">
        <v>23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P18" s="86" t="s">
        <v>23</v>
      </c>
      <c r="Q18" s="138">
        <v>0</v>
      </c>
      <c r="R18" s="138">
        <v>0</v>
      </c>
      <c r="S18" s="138">
        <v>0</v>
      </c>
      <c r="T18" s="138">
        <v>0</v>
      </c>
      <c r="U18" s="138">
        <v>0</v>
      </c>
      <c r="V18" s="138">
        <v>0</v>
      </c>
      <c r="W18" s="138">
        <v>0</v>
      </c>
      <c r="X18" s="138">
        <v>0</v>
      </c>
      <c r="Y18" s="138">
        <v>0</v>
      </c>
      <c r="Z18" s="138">
        <v>0</v>
      </c>
      <c r="AB18" s="11" t="s">
        <v>23</v>
      </c>
      <c r="AC18" s="138">
        <v>0</v>
      </c>
      <c r="AD18" s="138">
        <v>0</v>
      </c>
      <c r="AE18" s="138">
        <v>0</v>
      </c>
      <c r="AF18" s="138">
        <v>0</v>
      </c>
      <c r="AG18" s="138">
        <v>0</v>
      </c>
      <c r="AH18" s="138">
        <v>0</v>
      </c>
      <c r="AJ18" s="130" t="s">
        <v>23</v>
      </c>
      <c r="AK18" s="137">
        <v>0</v>
      </c>
      <c r="AL18" s="137">
        <v>0</v>
      </c>
      <c r="AM18" s="137">
        <v>0</v>
      </c>
      <c r="AN18" s="137">
        <v>0</v>
      </c>
      <c r="AO18" s="137">
        <v>0</v>
      </c>
      <c r="AP18" s="137">
        <v>0</v>
      </c>
    </row>
    <row r="19" spans="1:42" x14ac:dyDescent="0.25">
      <c r="A19" s="138">
        <v>12</v>
      </c>
      <c r="B19" s="86" t="s">
        <v>24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P19" s="86" t="s">
        <v>24</v>
      </c>
      <c r="Q19" s="138">
        <v>0</v>
      </c>
      <c r="R19" s="138">
        <v>0</v>
      </c>
      <c r="S19" s="138">
        <v>0</v>
      </c>
      <c r="T19" s="138">
        <v>0</v>
      </c>
      <c r="U19" s="138">
        <v>0</v>
      </c>
      <c r="V19" s="138">
        <v>0</v>
      </c>
      <c r="W19" s="138">
        <v>0</v>
      </c>
      <c r="X19" s="138">
        <v>0</v>
      </c>
      <c r="Y19" s="138">
        <v>0</v>
      </c>
      <c r="Z19" s="138">
        <v>0</v>
      </c>
      <c r="AB19" s="11" t="s">
        <v>24</v>
      </c>
      <c r="AC19" s="138">
        <v>0</v>
      </c>
      <c r="AD19" s="138">
        <v>0</v>
      </c>
      <c r="AE19" s="138">
        <v>0</v>
      </c>
      <c r="AF19" s="138">
        <v>0</v>
      </c>
      <c r="AG19" s="138">
        <v>0</v>
      </c>
      <c r="AH19" s="138">
        <v>0</v>
      </c>
      <c r="AJ19" s="130" t="s">
        <v>24</v>
      </c>
      <c r="AK19" s="137">
        <v>0</v>
      </c>
      <c r="AL19" s="137">
        <v>0</v>
      </c>
      <c r="AM19" s="137">
        <v>0</v>
      </c>
      <c r="AN19" s="137">
        <v>0</v>
      </c>
      <c r="AO19" s="137">
        <v>0</v>
      </c>
      <c r="AP19" s="137">
        <v>0</v>
      </c>
    </row>
    <row r="20" spans="1:42" s="108" customFormat="1" x14ac:dyDescent="0.25">
      <c r="A20" s="107">
        <v>13</v>
      </c>
      <c r="B20" s="87" t="s">
        <v>25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P20" s="87" t="s">
        <v>25</v>
      </c>
      <c r="Q20" s="138">
        <v>0</v>
      </c>
      <c r="R20" s="138">
        <v>0</v>
      </c>
      <c r="S20" s="138">
        <v>0</v>
      </c>
      <c r="T20" s="138">
        <v>0</v>
      </c>
      <c r="U20" s="138">
        <v>0</v>
      </c>
      <c r="V20" s="138">
        <v>0</v>
      </c>
      <c r="W20" s="138">
        <v>0</v>
      </c>
      <c r="X20" s="138">
        <v>0</v>
      </c>
      <c r="Y20" s="138">
        <v>0</v>
      </c>
      <c r="Z20" s="138">
        <v>0</v>
      </c>
      <c r="AB20" s="29" t="s">
        <v>25</v>
      </c>
      <c r="AC20" s="138">
        <v>0</v>
      </c>
      <c r="AD20" s="138">
        <v>0</v>
      </c>
      <c r="AE20" s="138">
        <v>0</v>
      </c>
      <c r="AF20" s="138">
        <v>0</v>
      </c>
      <c r="AG20" s="138">
        <v>0</v>
      </c>
      <c r="AH20" s="138">
        <v>0</v>
      </c>
      <c r="AJ20" s="131" t="s">
        <v>25</v>
      </c>
      <c r="AK20" s="137">
        <v>0</v>
      </c>
      <c r="AL20" s="137">
        <v>0</v>
      </c>
      <c r="AM20" s="137">
        <v>0</v>
      </c>
      <c r="AN20" s="137">
        <v>0</v>
      </c>
      <c r="AO20" s="137">
        <v>0</v>
      </c>
      <c r="AP20" s="137">
        <v>0</v>
      </c>
    </row>
    <row r="21" spans="1:42" x14ac:dyDescent="0.25">
      <c r="A21" s="138">
        <v>14</v>
      </c>
      <c r="B21" s="86" t="s">
        <v>26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P21" s="86" t="s">
        <v>26</v>
      </c>
      <c r="Q21" s="138">
        <v>0</v>
      </c>
      <c r="R21" s="138">
        <v>0</v>
      </c>
      <c r="S21" s="138">
        <v>0</v>
      </c>
      <c r="T21" s="138">
        <v>0</v>
      </c>
      <c r="U21" s="138">
        <v>0</v>
      </c>
      <c r="V21" s="138">
        <v>0</v>
      </c>
      <c r="W21" s="138">
        <v>0</v>
      </c>
      <c r="X21" s="138">
        <v>0</v>
      </c>
      <c r="Y21" s="138">
        <v>0</v>
      </c>
      <c r="Z21" s="138">
        <v>0</v>
      </c>
      <c r="AB21" s="11" t="s">
        <v>26</v>
      </c>
      <c r="AC21" s="138">
        <v>0</v>
      </c>
      <c r="AD21" s="138">
        <v>0</v>
      </c>
      <c r="AE21" s="138">
        <v>0</v>
      </c>
      <c r="AF21" s="138">
        <v>0</v>
      </c>
      <c r="AG21" s="138">
        <v>0</v>
      </c>
      <c r="AH21" s="138">
        <v>0</v>
      </c>
      <c r="AJ21" s="130" t="s">
        <v>26</v>
      </c>
      <c r="AK21" s="137">
        <v>0</v>
      </c>
      <c r="AL21" s="137">
        <v>0</v>
      </c>
      <c r="AM21" s="137">
        <v>0</v>
      </c>
      <c r="AN21" s="137">
        <v>0</v>
      </c>
      <c r="AO21" s="137">
        <v>0</v>
      </c>
      <c r="AP21" s="137">
        <v>0</v>
      </c>
    </row>
    <row r="22" spans="1:42" x14ac:dyDescent="0.25">
      <c r="A22" s="106">
        <v>15</v>
      </c>
      <c r="B22" s="86" t="s">
        <v>27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P22" s="86" t="s">
        <v>27</v>
      </c>
      <c r="Q22" s="138">
        <v>0</v>
      </c>
      <c r="R22" s="138">
        <v>0</v>
      </c>
      <c r="S22" s="138">
        <v>0</v>
      </c>
      <c r="T22" s="138">
        <v>0</v>
      </c>
      <c r="U22" s="138">
        <v>0</v>
      </c>
      <c r="V22" s="138">
        <v>0</v>
      </c>
      <c r="W22" s="138">
        <v>0</v>
      </c>
      <c r="X22" s="138">
        <v>0</v>
      </c>
      <c r="Y22" s="138">
        <v>0</v>
      </c>
      <c r="Z22" s="138">
        <v>0</v>
      </c>
      <c r="AB22" s="11" t="s">
        <v>27</v>
      </c>
      <c r="AC22" s="138">
        <v>0</v>
      </c>
      <c r="AD22" s="138">
        <v>0</v>
      </c>
      <c r="AE22" s="138">
        <v>0</v>
      </c>
      <c r="AF22" s="138">
        <v>0</v>
      </c>
      <c r="AG22" s="138">
        <v>0</v>
      </c>
      <c r="AH22" s="138">
        <v>0</v>
      </c>
      <c r="AJ22" s="130" t="s">
        <v>27</v>
      </c>
      <c r="AK22" s="137">
        <v>0</v>
      </c>
      <c r="AL22" s="137">
        <v>0</v>
      </c>
      <c r="AM22" s="137">
        <v>0</v>
      </c>
      <c r="AN22" s="137">
        <v>0</v>
      </c>
      <c r="AO22" s="137">
        <v>0</v>
      </c>
      <c r="AP22" s="137">
        <v>0</v>
      </c>
    </row>
    <row r="23" spans="1:42" x14ac:dyDescent="0.25">
      <c r="A23" s="138">
        <v>16</v>
      </c>
      <c r="B23" s="85" t="s">
        <v>28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P23" s="85" t="s">
        <v>28</v>
      </c>
      <c r="Q23" s="138">
        <v>0</v>
      </c>
      <c r="R23" s="138">
        <v>0</v>
      </c>
      <c r="S23" s="138">
        <v>0</v>
      </c>
      <c r="T23" s="138">
        <v>0</v>
      </c>
      <c r="U23" s="138">
        <v>0</v>
      </c>
      <c r="V23" s="138">
        <v>0</v>
      </c>
      <c r="W23" s="138">
        <v>0</v>
      </c>
      <c r="X23" s="138">
        <v>0</v>
      </c>
      <c r="Y23" s="138">
        <v>0</v>
      </c>
      <c r="Z23" s="138">
        <v>0</v>
      </c>
      <c r="AB23" s="10" t="s">
        <v>28</v>
      </c>
      <c r="AC23" s="138">
        <v>0</v>
      </c>
      <c r="AD23" s="138">
        <v>0</v>
      </c>
      <c r="AE23" s="138">
        <v>0</v>
      </c>
      <c r="AF23" s="138">
        <v>0</v>
      </c>
      <c r="AG23" s="138">
        <v>0</v>
      </c>
      <c r="AH23" s="138">
        <v>0</v>
      </c>
      <c r="AJ23" s="129" t="s">
        <v>28</v>
      </c>
      <c r="AK23" s="137">
        <v>0</v>
      </c>
      <c r="AL23" s="137">
        <v>0</v>
      </c>
      <c r="AM23" s="137">
        <v>0</v>
      </c>
      <c r="AN23" s="137">
        <v>0</v>
      </c>
      <c r="AO23" s="137">
        <v>0</v>
      </c>
      <c r="AP23" s="137">
        <v>0</v>
      </c>
    </row>
    <row r="24" spans="1:42" x14ac:dyDescent="0.25">
      <c r="A24" s="106">
        <v>17</v>
      </c>
      <c r="B24" s="85" t="s">
        <v>29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P24" s="85" t="s">
        <v>29</v>
      </c>
      <c r="Q24" s="138">
        <v>0</v>
      </c>
      <c r="R24" s="138">
        <v>0</v>
      </c>
      <c r="S24" s="138">
        <v>0</v>
      </c>
      <c r="T24" s="138">
        <v>0</v>
      </c>
      <c r="U24" s="138">
        <v>0</v>
      </c>
      <c r="V24" s="138">
        <v>0</v>
      </c>
      <c r="W24" s="138">
        <v>0</v>
      </c>
      <c r="X24" s="138">
        <v>0</v>
      </c>
      <c r="Y24" s="138">
        <v>0</v>
      </c>
      <c r="Z24" s="138">
        <v>0</v>
      </c>
      <c r="AB24" s="10" t="s">
        <v>29</v>
      </c>
      <c r="AC24" s="138">
        <v>0</v>
      </c>
      <c r="AD24" s="138">
        <v>0</v>
      </c>
      <c r="AE24" s="138">
        <v>0</v>
      </c>
      <c r="AF24" s="138">
        <v>0</v>
      </c>
      <c r="AG24" s="138">
        <v>0</v>
      </c>
      <c r="AH24" s="138">
        <v>0</v>
      </c>
      <c r="AJ24" s="129" t="s">
        <v>29</v>
      </c>
      <c r="AK24" s="137">
        <v>0</v>
      </c>
      <c r="AL24" s="137">
        <v>0</v>
      </c>
      <c r="AM24" s="137">
        <v>0</v>
      </c>
      <c r="AN24" s="137">
        <v>0</v>
      </c>
      <c r="AO24" s="137">
        <v>0</v>
      </c>
      <c r="AP24" s="137">
        <v>0</v>
      </c>
    </row>
    <row r="25" spans="1:42" x14ac:dyDescent="0.25">
      <c r="A25" s="138">
        <v>18</v>
      </c>
      <c r="B25" s="86" t="s">
        <v>30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P25" s="86" t="s">
        <v>30</v>
      </c>
      <c r="Q25" s="138">
        <v>0</v>
      </c>
      <c r="R25" s="138">
        <v>0</v>
      </c>
      <c r="S25" s="138">
        <v>0</v>
      </c>
      <c r="T25" s="138">
        <v>0</v>
      </c>
      <c r="U25" s="138">
        <v>0</v>
      </c>
      <c r="V25" s="138">
        <v>0</v>
      </c>
      <c r="W25" s="138">
        <v>0</v>
      </c>
      <c r="X25" s="138">
        <v>0</v>
      </c>
      <c r="Y25" s="138">
        <v>0</v>
      </c>
      <c r="Z25" s="138">
        <v>0</v>
      </c>
      <c r="AB25" s="11" t="s">
        <v>30</v>
      </c>
      <c r="AC25" s="138">
        <v>0</v>
      </c>
      <c r="AD25" s="138">
        <v>0</v>
      </c>
      <c r="AE25" s="138">
        <v>0</v>
      </c>
      <c r="AF25" s="138">
        <v>0</v>
      </c>
      <c r="AG25" s="138">
        <v>0</v>
      </c>
      <c r="AH25" s="138">
        <v>0</v>
      </c>
      <c r="AJ25" s="130" t="s">
        <v>30</v>
      </c>
      <c r="AK25" s="137">
        <v>0</v>
      </c>
      <c r="AL25" s="137">
        <v>0</v>
      </c>
      <c r="AM25" s="137">
        <v>0</v>
      </c>
      <c r="AN25" s="137">
        <v>0</v>
      </c>
      <c r="AO25" s="137">
        <v>0</v>
      </c>
      <c r="AP25" s="137">
        <v>0</v>
      </c>
    </row>
    <row r="26" spans="1:42" x14ac:dyDescent="0.25">
      <c r="A26" s="106">
        <v>19</v>
      </c>
      <c r="B26" s="85" t="s">
        <v>31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P26" s="85" t="s">
        <v>31</v>
      </c>
      <c r="Q26" s="138">
        <v>0</v>
      </c>
      <c r="R26" s="138">
        <v>0</v>
      </c>
      <c r="S26" s="138">
        <v>0</v>
      </c>
      <c r="T26" s="138">
        <v>0</v>
      </c>
      <c r="U26" s="138">
        <v>0</v>
      </c>
      <c r="V26" s="138">
        <v>0</v>
      </c>
      <c r="W26" s="138">
        <v>0</v>
      </c>
      <c r="X26" s="138">
        <v>0</v>
      </c>
      <c r="Y26" s="138">
        <v>0</v>
      </c>
      <c r="Z26" s="138">
        <v>0</v>
      </c>
      <c r="AB26" s="10" t="s">
        <v>31</v>
      </c>
      <c r="AC26" s="138">
        <v>0</v>
      </c>
      <c r="AD26" s="138">
        <v>0</v>
      </c>
      <c r="AE26" s="138">
        <v>0</v>
      </c>
      <c r="AF26" s="138">
        <v>0</v>
      </c>
      <c r="AG26" s="138">
        <v>0</v>
      </c>
      <c r="AH26" s="138">
        <v>0</v>
      </c>
      <c r="AJ26" s="129" t="s">
        <v>31</v>
      </c>
      <c r="AK26" s="137">
        <v>0</v>
      </c>
      <c r="AL26" s="137">
        <v>0</v>
      </c>
      <c r="AM26" s="137">
        <v>0</v>
      </c>
      <c r="AN26" s="137">
        <v>0</v>
      </c>
      <c r="AO26" s="137">
        <v>0</v>
      </c>
      <c r="AP26" s="137">
        <v>0</v>
      </c>
    </row>
    <row r="27" spans="1:42" x14ac:dyDescent="0.25">
      <c r="A27" s="138">
        <v>20</v>
      </c>
      <c r="B27" s="88" t="s">
        <v>32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P27" s="88" t="s">
        <v>32</v>
      </c>
      <c r="Q27" s="138">
        <v>0</v>
      </c>
      <c r="R27" s="138">
        <v>0</v>
      </c>
      <c r="S27" s="138">
        <v>0</v>
      </c>
      <c r="T27" s="138">
        <v>0</v>
      </c>
      <c r="U27" s="138">
        <v>0</v>
      </c>
      <c r="V27" s="138">
        <v>0</v>
      </c>
      <c r="W27" s="138">
        <v>0</v>
      </c>
      <c r="X27" s="138">
        <v>0</v>
      </c>
      <c r="Y27" s="138">
        <v>0</v>
      </c>
      <c r="Z27" s="138">
        <v>0</v>
      </c>
      <c r="AB27" s="15" t="s">
        <v>32</v>
      </c>
      <c r="AC27" s="138">
        <v>0</v>
      </c>
      <c r="AD27" s="138">
        <v>0</v>
      </c>
      <c r="AE27" s="138">
        <v>0</v>
      </c>
      <c r="AF27" s="138">
        <v>0</v>
      </c>
      <c r="AG27" s="138">
        <v>0</v>
      </c>
      <c r="AH27" s="138">
        <v>0</v>
      </c>
      <c r="AJ27" s="132" t="s">
        <v>32</v>
      </c>
      <c r="AK27" s="137">
        <v>0</v>
      </c>
      <c r="AL27" s="137">
        <v>0</v>
      </c>
      <c r="AM27" s="137">
        <v>0</v>
      </c>
      <c r="AN27" s="137">
        <v>0</v>
      </c>
      <c r="AO27" s="137">
        <v>0</v>
      </c>
      <c r="AP27" s="137">
        <v>0</v>
      </c>
    </row>
    <row r="28" spans="1:42" x14ac:dyDescent="0.25">
      <c r="A28" s="106">
        <v>21</v>
      </c>
      <c r="B28" s="86" t="s">
        <v>33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P28" s="86" t="s">
        <v>33</v>
      </c>
      <c r="Q28" s="138">
        <v>0</v>
      </c>
      <c r="R28" s="138">
        <v>0</v>
      </c>
      <c r="S28" s="138">
        <v>0</v>
      </c>
      <c r="T28" s="138">
        <v>0</v>
      </c>
      <c r="U28" s="138">
        <v>0</v>
      </c>
      <c r="V28" s="138">
        <v>0</v>
      </c>
      <c r="W28" s="138">
        <v>0</v>
      </c>
      <c r="X28" s="138">
        <v>0</v>
      </c>
      <c r="Y28" s="138">
        <v>0</v>
      </c>
      <c r="Z28" s="138">
        <v>0</v>
      </c>
      <c r="AB28" s="11" t="s">
        <v>33</v>
      </c>
      <c r="AC28" s="138">
        <v>0</v>
      </c>
      <c r="AD28" s="138">
        <v>0</v>
      </c>
      <c r="AE28" s="138">
        <v>0</v>
      </c>
      <c r="AF28" s="138">
        <v>0</v>
      </c>
      <c r="AG28" s="138">
        <v>0</v>
      </c>
      <c r="AH28" s="138">
        <v>0</v>
      </c>
      <c r="AJ28" s="130" t="s">
        <v>33</v>
      </c>
      <c r="AK28" s="137">
        <v>0</v>
      </c>
      <c r="AL28" s="137">
        <v>0</v>
      </c>
      <c r="AM28" s="137">
        <v>0</v>
      </c>
      <c r="AN28" s="137">
        <v>0</v>
      </c>
      <c r="AO28" s="137">
        <v>0</v>
      </c>
      <c r="AP28" s="137">
        <v>0</v>
      </c>
    </row>
    <row r="29" spans="1:42" x14ac:dyDescent="0.25">
      <c r="A29" s="138">
        <v>22</v>
      </c>
      <c r="B29" s="87" t="s">
        <v>34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P29" s="86" t="s">
        <v>34</v>
      </c>
      <c r="Q29" s="138">
        <v>0</v>
      </c>
      <c r="R29" s="138">
        <v>0</v>
      </c>
      <c r="S29" s="138">
        <v>0</v>
      </c>
      <c r="T29" s="138">
        <v>0</v>
      </c>
      <c r="U29" s="138">
        <v>0</v>
      </c>
      <c r="V29" s="138">
        <v>0</v>
      </c>
      <c r="W29" s="138">
        <v>0</v>
      </c>
      <c r="X29" s="138">
        <v>0</v>
      </c>
      <c r="Y29" s="138">
        <v>0</v>
      </c>
      <c r="Z29" s="138">
        <v>0</v>
      </c>
      <c r="AB29" s="11" t="s">
        <v>34</v>
      </c>
      <c r="AC29" s="138">
        <v>0</v>
      </c>
      <c r="AD29" s="138">
        <v>0</v>
      </c>
      <c r="AE29" s="138">
        <v>0</v>
      </c>
      <c r="AF29" s="138">
        <v>0</v>
      </c>
      <c r="AG29" s="138">
        <v>0</v>
      </c>
      <c r="AH29" s="138">
        <v>0</v>
      </c>
      <c r="AJ29" s="130" t="s">
        <v>34</v>
      </c>
      <c r="AK29" s="137">
        <v>0</v>
      </c>
      <c r="AL29" s="137">
        <v>0</v>
      </c>
      <c r="AM29" s="137">
        <v>0</v>
      </c>
      <c r="AN29" s="137">
        <v>0</v>
      </c>
      <c r="AO29" s="137">
        <v>0</v>
      </c>
      <c r="AP29" s="137">
        <v>0</v>
      </c>
    </row>
    <row r="30" spans="1:42" x14ac:dyDescent="0.25">
      <c r="A30" s="106">
        <v>23</v>
      </c>
      <c r="B30" s="86" t="s">
        <v>35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P30" s="86" t="s">
        <v>35</v>
      </c>
      <c r="Q30" s="138">
        <v>0</v>
      </c>
      <c r="R30" s="138">
        <v>0</v>
      </c>
      <c r="S30" s="138">
        <v>0</v>
      </c>
      <c r="T30" s="138">
        <v>0</v>
      </c>
      <c r="U30" s="138">
        <v>0</v>
      </c>
      <c r="V30" s="138">
        <v>0</v>
      </c>
      <c r="W30" s="138">
        <v>0</v>
      </c>
      <c r="X30" s="138">
        <v>0</v>
      </c>
      <c r="Y30" s="138">
        <v>0</v>
      </c>
      <c r="Z30" s="138">
        <v>0</v>
      </c>
      <c r="AB30" s="11" t="s">
        <v>35</v>
      </c>
      <c r="AC30" s="138">
        <v>0</v>
      </c>
      <c r="AD30" s="138">
        <v>0</v>
      </c>
      <c r="AE30" s="138">
        <v>0</v>
      </c>
      <c r="AF30" s="138">
        <v>0</v>
      </c>
      <c r="AG30" s="138">
        <v>0</v>
      </c>
      <c r="AH30" s="138">
        <v>0</v>
      </c>
      <c r="AJ30" s="130" t="s">
        <v>35</v>
      </c>
      <c r="AK30" s="137">
        <v>0</v>
      </c>
      <c r="AL30" s="137">
        <v>0</v>
      </c>
      <c r="AM30" s="137">
        <v>0</v>
      </c>
      <c r="AN30" s="137">
        <v>0</v>
      </c>
      <c r="AO30" s="137">
        <v>0</v>
      </c>
      <c r="AP30" s="137">
        <v>0</v>
      </c>
    </row>
    <row r="31" spans="1:42" s="108" customFormat="1" x14ac:dyDescent="0.25">
      <c r="A31" s="138">
        <v>24</v>
      </c>
      <c r="B31" s="89" t="s">
        <v>36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P31" s="89" t="s">
        <v>36</v>
      </c>
      <c r="Q31" s="138">
        <v>0</v>
      </c>
      <c r="R31" s="138">
        <v>0</v>
      </c>
      <c r="S31" s="138">
        <v>0</v>
      </c>
      <c r="T31" s="138">
        <v>0</v>
      </c>
      <c r="U31" s="138">
        <v>0</v>
      </c>
      <c r="V31" s="138">
        <v>0</v>
      </c>
      <c r="W31" s="138">
        <v>0</v>
      </c>
      <c r="X31" s="138">
        <v>0</v>
      </c>
      <c r="Y31" s="138">
        <v>0</v>
      </c>
      <c r="Z31" s="138">
        <v>0</v>
      </c>
      <c r="AB31" s="35" t="s">
        <v>36</v>
      </c>
      <c r="AC31" s="138">
        <v>0</v>
      </c>
      <c r="AD31" s="138">
        <v>0</v>
      </c>
      <c r="AE31" s="138">
        <v>0</v>
      </c>
      <c r="AF31" s="138">
        <v>0</v>
      </c>
      <c r="AG31" s="138">
        <v>0</v>
      </c>
      <c r="AH31" s="138">
        <v>0</v>
      </c>
      <c r="AJ31" s="133" t="s">
        <v>36</v>
      </c>
      <c r="AK31" s="137">
        <v>0</v>
      </c>
      <c r="AL31" s="137">
        <v>0</v>
      </c>
      <c r="AM31" s="137">
        <v>0</v>
      </c>
      <c r="AN31" s="137">
        <v>0</v>
      </c>
      <c r="AO31" s="137">
        <v>0</v>
      </c>
      <c r="AP31" s="137">
        <v>0</v>
      </c>
    </row>
    <row r="32" spans="1:42" x14ac:dyDescent="0.25">
      <c r="A32" s="106">
        <v>25</v>
      </c>
      <c r="B32" s="85" t="s">
        <v>37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P32" s="85" t="s">
        <v>37</v>
      </c>
      <c r="Q32" s="138">
        <v>0</v>
      </c>
      <c r="R32" s="138">
        <v>0</v>
      </c>
      <c r="S32" s="138">
        <v>0</v>
      </c>
      <c r="T32" s="138">
        <v>0</v>
      </c>
      <c r="U32" s="138">
        <v>0</v>
      </c>
      <c r="V32" s="138">
        <v>0</v>
      </c>
      <c r="W32" s="138">
        <v>0</v>
      </c>
      <c r="X32" s="138">
        <v>0</v>
      </c>
      <c r="Y32" s="138">
        <v>0</v>
      </c>
      <c r="Z32" s="138">
        <v>0</v>
      </c>
      <c r="AB32" s="10" t="s">
        <v>37</v>
      </c>
      <c r="AC32" s="138">
        <v>0</v>
      </c>
      <c r="AD32" s="138">
        <v>0</v>
      </c>
      <c r="AE32" s="138">
        <v>0</v>
      </c>
      <c r="AF32" s="138">
        <v>0</v>
      </c>
      <c r="AG32" s="138">
        <v>0</v>
      </c>
      <c r="AH32" s="138">
        <v>0</v>
      </c>
      <c r="AJ32" s="129" t="s">
        <v>37</v>
      </c>
      <c r="AK32" s="137">
        <v>0</v>
      </c>
      <c r="AL32" s="137">
        <v>0</v>
      </c>
      <c r="AM32" s="137">
        <v>0</v>
      </c>
      <c r="AN32" s="137">
        <v>0</v>
      </c>
      <c r="AO32" s="137">
        <v>0</v>
      </c>
      <c r="AP32" s="137">
        <v>0</v>
      </c>
    </row>
    <row r="33" spans="1:42" x14ac:dyDescent="0.25">
      <c r="A33" s="138">
        <v>26</v>
      </c>
      <c r="B33" s="86" t="s">
        <v>38</v>
      </c>
      <c r="C33" s="136">
        <f>C46+C47</f>
        <v>0</v>
      </c>
      <c r="D33" s="136">
        <f t="shared" ref="D33:N33" si="0">D46+D47</f>
        <v>0</v>
      </c>
      <c r="E33" s="136">
        <f t="shared" si="0"/>
        <v>0</v>
      </c>
      <c r="F33" s="136">
        <f t="shared" si="0"/>
        <v>0</v>
      </c>
      <c r="G33" s="136">
        <f t="shared" si="0"/>
        <v>0</v>
      </c>
      <c r="H33" s="136">
        <f t="shared" si="0"/>
        <v>0</v>
      </c>
      <c r="I33" s="136">
        <f t="shared" si="0"/>
        <v>0</v>
      </c>
      <c r="J33" s="136">
        <f t="shared" si="0"/>
        <v>0</v>
      </c>
      <c r="K33" s="136">
        <f t="shared" si="0"/>
        <v>0</v>
      </c>
      <c r="L33" s="136">
        <f t="shared" si="0"/>
        <v>0</v>
      </c>
      <c r="M33" s="136">
        <f t="shared" si="0"/>
        <v>0</v>
      </c>
      <c r="N33" s="136">
        <f t="shared" si="0"/>
        <v>0</v>
      </c>
      <c r="P33" s="86" t="s">
        <v>38</v>
      </c>
      <c r="Q33" s="138">
        <f>Q46+Q47</f>
        <v>0</v>
      </c>
      <c r="R33" s="138">
        <f t="shared" ref="R33:Z33" si="1">R46+R47</f>
        <v>0</v>
      </c>
      <c r="S33" s="138">
        <f t="shared" si="1"/>
        <v>0</v>
      </c>
      <c r="T33" s="138">
        <f t="shared" si="1"/>
        <v>0</v>
      </c>
      <c r="U33" s="138">
        <f t="shared" si="1"/>
        <v>0</v>
      </c>
      <c r="V33" s="138">
        <f t="shared" si="1"/>
        <v>0</v>
      </c>
      <c r="W33" s="138">
        <f t="shared" si="1"/>
        <v>0</v>
      </c>
      <c r="X33" s="138">
        <f t="shared" si="1"/>
        <v>0</v>
      </c>
      <c r="Y33" s="138">
        <f t="shared" si="1"/>
        <v>0</v>
      </c>
      <c r="Z33" s="138">
        <f t="shared" si="1"/>
        <v>0</v>
      </c>
      <c r="AB33" s="11" t="s">
        <v>38</v>
      </c>
      <c r="AC33" s="138">
        <f>AC46+AC47</f>
        <v>0</v>
      </c>
      <c r="AD33" s="138">
        <f t="shared" ref="AD33:AH33" si="2">AD46+AD47</f>
        <v>0</v>
      </c>
      <c r="AE33" s="138">
        <f t="shared" si="2"/>
        <v>0</v>
      </c>
      <c r="AF33" s="138">
        <f t="shared" si="2"/>
        <v>0</v>
      </c>
      <c r="AG33" s="138">
        <f t="shared" si="2"/>
        <v>0</v>
      </c>
      <c r="AH33" s="138">
        <f t="shared" si="2"/>
        <v>0</v>
      </c>
      <c r="AJ33" s="130" t="s">
        <v>38</v>
      </c>
      <c r="AK33" s="137">
        <f>AK46+AK47</f>
        <v>0</v>
      </c>
      <c r="AL33" s="137">
        <f t="shared" ref="AL33:AP33" si="3">AL46+AL47</f>
        <v>0</v>
      </c>
      <c r="AM33" s="137">
        <f t="shared" si="3"/>
        <v>0</v>
      </c>
      <c r="AN33" s="137">
        <f t="shared" si="3"/>
        <v>0</v>
      </c>
      <c r="AO33" s="137">
        <f t="shared" si="3"/>
        <v>0</v>
      </c>
      <c r="AP33" s="137">
        <f t="shared" si="3"/>
        <v>0</v>
      </c>
    </row>
    <row r="34" spans="1:42" x14ac:dyDescent="0.25">
      <c r="A34" s="106">
        <v>27</v>
      </c>
      <c r="B34" s="86" t="s">
        <v>39</v>
      </c>
      <c r="C34" s="137">
        <f>C40+C41+C42+C43</f>
        <v>0</v>
      </c>
      <c r="D34" s="137">
        <f t="shared" ref="D34:N34" si="4">D40+D41+D42+D43</f>
        <v>0</v>
      </c>
      <c r="E34" s="137">
        <f t="shared" si="4"/>
        <v>0</v>
      </c>
      <c r="F34" s="137">
        <f t="shared" si="4"/>
        <v>0</v>
      </c>
      <c r="G34" s="137">
        <f t="shared" si="4"/>
        <v>0</v>
      </c>
      <c r="H34" s="137">
        <f t="shared" si="4"/>
        <v>0</v>
      </c>
      <c r="I34" s="137">
        <f t="shared" si="4"/>
        <v>0</v>
      </c>
      <c r="J34" s="137">
        <f t="shared" si="4"/>
        <v>0</v>
      </c>
      <c r="K34" s="137">
        <f t="shared" si="4"/>
        <v>0</v>
      </c>
      <c r="L34" s="137">
        <f t="shared" si="4"/>
        <v>0</v>
      </c>
      <c r="M34" s="137">
        <f t="shared" si="4"/>
        <v>0</v>
      </c>
      <c r="N34" s="137">
        <f t="shared" si="4"/>
        <v>0</v>
      </c>
      <c r="P34" s="86" t="s">
        <v>39</v>
      </c>
      <c r="Q34" s="138">
        <f>Q40+Q41+Q42+Q43</f>
        <v>0</v>
      </c>
      <c r="R34" s="138">
        <f t="shared" ref="R34:Z34" si="5">R40+R41+R42+R43</f>
        <v>0</v>
      </c>
      <c r="S34" s="138">
        <f t="shared" si="5"/>
        <v>0</v>
      </c>
      <c r="T34" s="138">
        <f t="shared" si="5"/>
        <v>0</v>
      </c>
      <c r="U34" s="138">
        <f t="shared" si="5"/>
        <v>0</v>
      </c>
      <c r="V34" s="138">
        <f t="shared" si="5"/>
        <v>0</v>
      </c>
      <c r="W34" s="138">
        <f t="shared" si="5"/>
        <v>0</v>
      </c>
      <c r="X34" s="138">
        <f t="shared" si="5"/>
        <v>0</v>
      </c>
      <c r="Y34" s="138">
        <f t="shared" si="5"/>
        <v>0</v>
      </c>
      <c r="Z34" s="138">
        <f t="shared" si="5"/>
        <v>0</v>
      </c>
      <c r="AB34" s="11" t="s">
        <v>39</v>
      </c>
      <c r="AC34" s="138">
        <f>AC40+AC41+AC42+AC43</f>
        <v>0</v>
      </c>
      <c r="AD34" s="138">
        <f t="shared" ref="AD34:AH34" si="6">AD40+AD41+AD42+AD43</f>
        <v>0</v>
      </c>
      <c r="AE34" s="138">
        <f t="shared" si="6"/>
        <v>0</v>
      </c>
      <c r="AF34" s="138">
        <f t="shared" si="6"/>
        <v>0</v>
      </c>
      <c r="AG34" s="138">
        <f t="shared" si="6"/>
        <v>0</v>
      </c>
      <c r="AH34" s="138">
        <f t="shared" si="6"/>
        <v>0</v>
      </c>
      <c r="AJ34" s="130" t="s">
        <v>39</v>
      </c>
      <c r="AK34" s="137">
        <f>AK40+AK41+AK42+AK43</f>
        <v>0</v>
      </c>
      <c r="AL34" s="137">
        <f t="shared" ref="AL34:AP34" si="7">AL40+AL41+AL42+AL43</f>
        <v>0</v>
      </c>
      <c r="AM34" s="137">
        <f t="shared" si="7"/>
        <v>0</v>
      </c>
      <c r="AN34" s="137">
        <f t="shared" si="7"/>
        <v>0</v>
      </c>
      <c r="AO34" s="137">
        <f t="shared" si="7"/>
        <v>0</v>
      </c>
      <c r="AP34" s="137">
        <f t="shared" si="7"/>
        <v>0</v>
      </c>
    </row>
    <row r="35" spans="1:42" x14ac:dyDescent="0.25">
      <c r="A35" s="138">
        <v>28</v>
      </c>
      <c r="B35" s="85" t="s">
        <v>40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P35" s="85" t="s">
        <v>40</v>
      </c>
      <c r="Q35" s="138">
        <v>0</v>
      </c>
      <c r="R35" s="138">
        <v>0</v>
      </c>
      <c r="S35" s="138">
        <v>0</v>
      </c>
      <c r="T35" s="138">
        <v>0</v>
      </c>
      <c r="U35" s="138">
        <v>0</v>
      </c>
      <c r="V35" s="138">
        <v>0</v>
      </c>
      <c r="W35" s="138">
        <v>0</v>
      </c>
      <c r="X35" s="138">
        <v>0</v>
      </c>
      <c r="Y35" s="138">
        <v>0</v>
      </c>
      <c r="Z35" s="138">
        <v>0</v>
      </c>
      <c r="AB35" s="10" t="s">
        <v>40</v>
      </c>
      <c r="AC35" s="138">
        <v>0</v>
      </c>
      <c r="AD35" s="138">
        <v>0</v>
      </c>
      <c r="AE35" s="138">
        <v>0</v>
      </c>
      <c r="AF35" s="138">
        <v>0</v>
      </c>
      <c r="AG35" s="138">
        <v>0</v>
      </c>
      <c r="AH35" s="138">
        <v>0</v>
      </c>
      <c r="AJ35" s="129" t="s">
        <v>40</v>
      </c>
      <c r="AK35" s="137">
        <v>0</v>
      </c>
      <c r="AL35" s="137">
        <v>0</v>
      </c>
      <c r="AM35" s="137">
        <v>0</v>
      </c>
      <c r="AN35" s="137">
        <v>0</v>
      </c>
      <c r="AO35" s="137">
        <v>0</v>
      </c>
      <c r="AP35" s="137">
        <v>0</v>
      </c>
    </row>
    <row r="36" spans="1:42" x14ac:dyDescent="0.25">
      <c r="A36" s="138">
        <v>30</v>
      </c>
      <c r="B36" s="86" t="s">
        <v>42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P36" s="86" t="s">
        <v>42</v>
      </c>
      <c r="Q36" s="138">
        <v>0</v>
      </c>
      <c r="R36" s="138">
        <v>0</v>
      </c>
      <c r="S36" s="138">
        <v>0</v>
      </c>
      <c r="T36" s="138">
        <v>0</v>
      </c>
      <c r="U36" s="138">
        <v>0</v>
      </c>
      <c r="V36" s="138">
        <v>0</v>
      </c>
      <c r="W36" s="138">
        <v>0</v>
      </c>
      <c r="X36" s="138">
        <v>0</v>
      </c>
      <c r="Y36" s="138">
        <v>0</v>
      </c>
      <c r="Z36" s="138">
        <v>0</v>
      </c>
      <c r="AB36" s="11" t="s">
        <v>42</v>
      </c>
      <c r="AC36" s="138">
        <v>0</v>
      </c>
      <c r="AD36" s="138">
        <v>0</v>
      </c>
      <c r="AE36" s="138">
        <v>0</v>
      </c>
      <c r="AF36" s="138">
        <v>0</v>
      </c>
      <c r="AG36" s="138">
        <v>0</v>
      </c>
      <c r="AH36" s="138">
        <v>0</v>
      </c>
      <c r="AJ36" s="130" t="s">
        <v>42</v>
      </c>
      <c r="AK36" s="137">
        <v>0</v>
      </c>
      <c r="AL36" s="137">
        <v>0</v>
      </c>
      <c r="AM36" s="137">
        <v>0</v>
      </c>
      <c r="AN36" s="137">
        <v>0</v>
      </c>
      <c r="AO36" s="137">
        <v>0</v>
      </c>
      <c r="AP36" s="137">
        <v>0</v>
      </c>
    </row>
    <row r="37" spans="1:42" x14ac:dyDescent="0.25">
      <c r="A37" s="110"/>
      <c r="B37" s="94" t="s">
        <v>44</v>
      </c>
      <c r="C37" s="138">
        <f>SUM(C8:C36)</f>
        <v>64.552999999999997</v>
      </c>
      <c r="D37" s="138">
        <f t="shared" ref="D37:N37" si="8">SUM(D8:D36)</f>
        <v>142.72300000000001</v>
      </c>
      <c r="E37" s="138">
        <f t="shared" si="8"/>
        <v>35.35</v>
      </c>
      <c r="F37" s="138">
        <f t="shared" si="8"/>
        <v>61.923999999999999</v>
      </c>
      <c r="G37" s="138">
        <f t="shared" si="8"/>
        <v>25.445</v>
      </c>
      <c r="H37" s="138">
        <f t="shared" si="8"/>
        <v>6.3</v>
      </c>
      <c r="I37" s="138">
        <f t="shared" si="8"/>
        <v>1273.2620000000002</v>
      </c>
      <c r="J37" s="138">
        <f t="shared" si="8"/>
        <v>76.066999999999993</v>
      </c>
      <c r="K37" s="138">
        <f t="shared" si="8"/>
        <v>112.8</v>
      </c>
      <c r="L37" s="138">
        <f t="shared" si="8"/>
        <v>351.10599999999999</v>
      </c>
      <c r="M37" s="138">
        <f t="shared" si="8"/>
        <v>108.161</v>
      </c>
      <c r="N37" s="138">
        <f t="shared" si="8"/>
        <v>23.73</v>
      </c>
      <c r="P37" s="94" t="s">
        <v>44</v>
      </c>
      <c r="Q37" s="138">
        <f>SUM(Q8:Q36)</f>
        <v>7.5000000000000011E-2</v>
      </c>
      <c r="R37" s="138">
        <f t="shared" ref="R37:Z37" si="9">SUM(R8:R36)</f>
        <v>0</v>
      </c>
      <c r="S37" s="138">
        <f t="shared" si="9"/>
        <v>0</v>
      </c>
      <c r="T37" s="138">
        <f t="shared" si="9"/>
        <v>5</v>
      </c>
      <c r="U37" s="138">
        <f t="shared" si="9"/>
        <v>0</v>
      </c>
      <c r="V37" s="138">
        <f t="shared" si="9"/>
        <v>0.97499999999999998</v>
      </c>
      <c r="W37" s="138">
        <f t="shared" si="9"/>
        <v>0</v>
      </c>
      <c r="X37" s="138">
        <f>SUM(X8:X36)</f>
        <v>0</v>
      </c>
      <c r="Y37" s="138">
        <f t="shared" si="9"/>
        <v>9</v>
      </c>
      <c r="Z37" s="138">
        <f t="shared" si="9"/>
        <v>4</v>
      </c>
      <c r="AB37" s="110" t="s">
        <v>44</v>
      </c>
      <c r="AC37" s="138">
        <f>SUM(AC8:AC36)</f>
        <v>0.32</v>
      </c>
      <c r="AD37" s="138">
        <f t="shared" ref="AD37:AH37" si="10">SUM(AD8:AD36)</f>
        <v>0.82900000000000007</v>
      </c>
      <c r="AE37" s="138">
        <f t="shared" si="10"/>
        <v>0</v>
      </c>
      <c r="AF37" s="138">
        <f t="shared" si="10"/>
        <v>0.91300000000000003</v>
      </c>
      <c r="AG37" s="138">
        <f t="shared" si="10"/>
        <v>4.7919999999999998</v>
      </c>
      <c r="AH37" s="138">
        <f t="shared" si="10"/>
        <v>7.0000000000000007E-2</v>
      </c>
      <c r="AJ37" s="134" t="s">
        <v>44</v>
      </c>
      <c r="AK37" s="138">
        <f t="shared" ref="AK37:AP37" si="11">SUM(AK8:AK36)</f>
        <v>42.122</v>
      </c>
      <c r="AL37" s="138">
        <f t="shared" si="11"/>
        <v>34.856999999999999</v>
      </c>
      <c r="AM37" s="138">
        <f t="shared" si="11"/>
        <v>5.4799999999999995</v>
      </c>
      <c r="AN37" s="138">
        <f t="shared" si="11"/>
        <v>16.57</v>
      </c>
      <c r="AO37" s="138">
        <f t="shared" si="11"/>
        <v>105.47800000000001</v>
      </c>
      <c r="AP37" s="138">
        <f t="shared" si="11"/>
        <v>11.969999999999999</v>
      </c>
    </row>
    <row r="38" spans="1:42" x14ac:dyDescent="0.25">
      <c r="I38" s="104"/>
      <c r="J38" s="104"/>
      <c r="K38" s="58">
        <f>SUM(I37:K37)</f>
        <v>1462.1290000000001</v>
      </c>
      <c r="L38" s="104"/>
      <c r="M38" s="104"/>
      <c r="N38" s="58">
        <f>SUM(L37:N37)</f>
        <v>482.99700000000001</v>
      </c>
      <c r="X38" s="55">
        <f>SUM(V37:X37)</f>
        <v>0.97499999999999998</v>
      </c>
      <c r="AH38" s="55">
        <f>SUM(AF37:AH37)</f>
        <v>5.7750000000000004</v>
      </c>
      <c r="AJ38" s="37"/>
      <c r="AK38" s="37"/>
      <c r="AL38" s="37"/>
      <c r="AM38" s="37"/>
      <c r="AN38" s="37"/>
      <c r="AO38" s="37"/>
      <c r="AP38" s="97">
        <f>SUM(AN37:AP37)</f>
        <v>134.018</v>
      </c>
    </row>
    <row r="39" spans="1:42" x14ac:dyDescent="0.25">
      <c r="B39" s="96" t="s">
        <v>165</v>
      </c>
      <c r="P39" s="96" t="s">
        <v>165</v>
      </c>
      <c r="AB39" s="96" t="s">
        <v>165</v>
      </c>
      <c r="AJ39" s="98" t="s">
        <v>165</v>
      </c>
      <c r="AK39" s="37"/>
      <c r="AL39" s="37"/>
      <c r="AM39" s="37"/>
      <c r="AN39" s="37"/>
      <c r="AO39" s="37"/>
      <c r="AP39" s="97">
        <f>SUM(X38+AH38+AP38)</f>
        <v>140.768</v>
      </c>
    </row>
    <row r="40" spans="1:42" x14ac:dyDescent="0.25">
      <c r="B40" s="90" t="s">
        <v>74</v>
      </c>
      <c r="C40" s="138">
        <v>0</v>
      </c>
      <c r="D40" s="138">
        <v>0</v>
      </c>
      <c r="E40" s="138">
        <v>0</v>
      </c>
      <c r="F40" s="138">
        <v>0</v>
      </c>
      <c r="G40" s="138">
        <v>0</v>
      </c>
      <c r="H40" s="138">
        <v>0</v>
      </c>
      <c r="I40" s="138">
        <v>0</v>
      </c>
      <c r="J40" s="138">
        <v>0</v>
      </c>
      <c r="K40" s="138">
        <v>0</v>
      </c>
      <c r="L40" s="138">
        <v>0</v>
      </c>
      <c r="M40" s="138">
        <v>0</v>
      </c>
      <c r="N40" s="138">
        <v>0</v>
      </c>
      <c r="P40" s="90" t="s">
        <v>74</v>
      </c>
      <c r="Q40" s="138">
        <v>0</v>
      </c>
      <c r="R40" s="138">
        <v>0</v>
      </c>
      <c r="S40" s="138">
        <v>0</v>
      </c>
      <c r="T40" s="138">
        <v>0</v>
      </c>
      <c r="U40" s="138">
        <v>0</v>
      </c>
      <c r="V40" s="138">
        <v>0</v>
      </c>
      <c r="W40" s="138">
        <v>0</v>
      </c>
      <c r="X40" s="138">
        <v>0</v>
      </c>
      <c r="Y40" s="138">
        <v>0</v>
      </c>
      <c r="Z40" s="138">
        <v>0</v>
      </c>
      <c r="AB40" s="50" t="s">
        <v>74</v>
      </c>
      <c r="AC40" s="138">
        <v>0</v>
      </c>
      <c r="AD40" s="138">
        <v>0</v>
      </c>
      <c r="AE40" s="138">
        <v>0</v>
      </c>
      <c r="AF40" s="138">
        <v>0</v>
      </c>
      <c r="AG40" s="138">
        <v>0</v>
      </c>
      <c r="AH40" s="138">
        <v>0</v>
      </c>
      <c r="AJ40" s="103" t="s">
        <v>74</v>
      </c>
      <c r="AK40" s="138">
        <v>0</v>
      </c>
      <c r="AL40" s="138">
        <v>0</v>
      </c>
      <c r="AM40" s="138">
        <v>0</v>
      </c>
      <c r="AN40" s="138">
        <v>0</v>
      </c>
      <c r="AO40" s="138">
        <v>0</v>
      </c>
      <c r="AP40" s="138">
        <v>0</v>
      </c>
    </row>
    <row r="41" spans="1:42" x14ac:dyDescent="0.25">
      <c r="B41" s="90" t="s">
        <v>53</v>
      </c>
      <c r="C41" s="138">
        <v>0</v>
      </c>
      <c r="D41" s="138">
        <v>0</v>
      </c>
      <c r="E41" s="138">
        <v>0</v>
      </c>
      <c r="F41" s="138">
        <v>0</v>
      </c>
      <c r="G41" s="138">
        <v>0</v>
      </c>
      <c r="H41" s="138">
        <v>0</v>
      </c>
      <c r="I41" s="138">
        <v>0</v>
      </c>
      <c r="J41" s="138">
        <v>0</v>
      </c>
      <c r="K41" s="138">
        <v>0</v>
      </c>
      <c r="L41" s="138">
        <v>0</v>
      </c>
      <c r="M41" s="138">
        <v>0</v>
      </c>
      <c r="N41" s="138">
        <v>0</v>
      </c>
      <c r="P41" s="90" t="s">
        <v>53</v>
      </c>
      <c r="Q41" s="138">
        <v>0</v>
      </c>
      <c r="R41" s="138">
        <v>0</v>
      </c>
      <c r="S41" s="138">
        <v>0</v>
      </c>
      <c r="T41" s="138">
        <v>0</v>
      </c>
      <c r="U41" s="138">
        <v>0</v>
      </c>
      <c r="V41" s="138">
        <v>0</v>
      </c>
      <c r="W41" s="138">
        <v>0</v>
      </c>
      <c r="X41" s="138">
        <v>0</v>
      </c>
      <c r="Y41" s="138">
        <v>0</v>
      </c>
      <c r="Z41" s="138">
        <v>0</v>
      </c>
      <c r="AB41" s="50" t="s">
        <v>53</v>
      </c>
      <c r="AC41" s="138">
        <v>0</v>
      </c>
      <c r="AD41" s="138">
        <v>0</v>
      </c>
      <c r="AE41" s="138">
        <v>0</v>
      </c>
      <c r="AF41" s="138">
        <v>0</v>
      </c>
      <c r="AG41" s="138">
        <v>0</v>
      </c>
      <c r="AH41" s="138">
        <v>0</v>
      </c>
      <c r="AJ41" s="103" t="s">
        <v>53</v>
      </c>
      <c r="AK41" s="138">
        <v>0</v>
      </c>
      <c r="AL41" s="138">
        <v>0</v>
      </c>
      <c r="AM41" s="138">
        <v>0</v>
      </c>
      <c r="AN41" s="138">
        <v>0</v>
      </c>
      <c r="AO41" s="138">
        <v>0</v>
      </c>
      <c r="AP41" s="138">
        <v>0</v>
      </c>
    </row>
    <row r="42" spans="1:42" x14ac:dyDescent="0.25">
      <c r="B42" s="90" t="s">
        <v>170</v>
      </c>
      <c r="C42" s="138">
        <v>0</v>
      </c>
      <c r="D42" s="138">
        <v>0</v>
      </c>
      <c r="E42" s="138">
        <v>0</v>
      </c>
      <c r="F42" s="138">
        <v>0</v>
      </c>
      <c r="G42" s="138">
        <v>0</v>
      </c>
      <c r="H42" s="138">
        <v>0</v>
      </c>
      <c r="I42" s="138">
        <v>0</v>
      </c>
      <c r="J42" s="138">
        <v>0</v>
      </c>
      <c r="K42" s="138">
        <v>0</v>
      </c>
      <c r="L42" s="138">
        <v>0</v>
      </c>
      <c r="M42" s="138">
        <v>0</v>
      </c>
      <c r="N42" s="138">
        <v>0</v>
      </c>
      <c r="P42" s="90" t="s">
        <v>170</v>
      </c>
      <c r="Q42" s="138">
        <v>0</v>
      </c>
      <c r="R42" s="138">
        <v>0</v>
      </c>
      <c r="S42" s="138">
        <v>0</v>
      </c>
      <c r="T42" s="138">
        <v>0</v>
      </c>
      <c r="U42" s="138">
        <v>0</v>
      </c>
      <c r="V42" s="138">
        <v>0</v>
      </c>
      <c r="W42" s="138">
        <v>0</v>
      </c>
      <c r="X42" s="138">
        <v>0</v>
      </c>
      <c r="Y42" s="138">
        <v>0</v>
      </c>
      <c r="Z42" s="138">
        <v>0</v>
      </c>
      <c r="AB42" s="50" t="s">
        <v>170</v>
      </c>
      <c r="AC42" s="138">
        <v>0</v>
      </c>
      <c r="AD42" s="138">
        <v>0</v>
      </c>
      <c r="AE42" s="138">
        <v>0</v>
      </c>
      <c r="AF42" s="138">
        <v>0</v>
      </c>
      <c r="AG42" s="138">
        <v>0</v>
      </c>
      <c r="AH42" s="138">
        <v>0</v>
      </c>
      <c r="AJ42" s="103" t="s">
        <v>170</v>
      </c>
      <c r="AK42" s="138">
        <v>0</v>
      </c>
      <c r="AL42" s="138">
        <v>0</v>
      </c>
      <c r="AM42" s="138">
        <v>0</v>
      </c>
      <c r="AN42" s="138">
        <v>0</v>
      </c>
      <c r="AO42" s="138">
        <v>0</v>
      </c>
      <c r="AP42" s="138">
        <v>0</v>
      </c>
    </row>
    <row r="43" spans="1:42" ht="15.75" customHeight="1" x14ac:dyDescent="0.25">
      <c r="B43" s="90" t="s">
        <v>169</v>
      </c>
      <c r="C43" s="138">
        <v>0</v>
      </c>
      <c r="D43" s="138">
        <v>0</v>
      </c>
      <c r="E43" s="138">
        <v>0</v>
      </c>
      <c r="F43" s="138">
        <v>0</v>
      </c>
      <c r="G43" s="138">
        <v>0</v>
      </c>
      <c r="H43" s="138">
        <v>0</v>
      </c>
      <c r="I43" s="138">
        <v>0</v>
      </c>
      <c r="J43" s="138">
        <v>0</v>
      </c>
      <c r="K43" s="138">
        <v>0</v>
      </c>
      <c r="L43" s="138">
        <v>0</v>
      </c>
      <c r="M43" s="138">
        <v>0</v>
      </c>
      <c r="N43" s="138">
        <v>0</v>
      </c>
      <c r="P43" s="90" t="s">
        <v>169</v>
      </c>
      <c r="Q43" s="138">
        <v>0</v>
      </c>
      <c r="R43" s="138">
        <v>0</v>
      </c>
      <c r="S43" s="138">
        <v>0</v>
      </c>
      <c r="T43" s="138">
        <v>0</v>
      </c>
      <c r="U43" s="138">
        <v>0</v>
      </c>
      <c r="V43" s="138">
        <v>0</v>
      </c>
      <c r="W43" s="138">
        <v>0</v>
      </c>
      <c r="X43" s="138">
        <v>0</v>
      </c>
      <c r="Y43" s="138">
        <v>0</v>
      </c>
      <c r="Z43" s="138">
        <v>0</v>
      </c>
      <c r="AB43" s="50" t="s">
        <v>169</v>
      </c>
      <c r="AC43" s="138">
        <v>0</v>
      </c>
      <c r="AD43" s="138">
        <v>0</v>
      </c>
      <c r="AE43" s="138">
        <v>0</v>
      </c>
      <c r="AF43" s="138">
        <v>0</v>
      </c>
      <c r="AG43" s="138">
        <v>0</v>
      </c>
      <c r="AH43" s="138">
        <v>0</v>
      </c>
      <c r="AJ43" s="103" t="s">
        <v>169</v>
      </c>
      <c r="AK43" s="138">
        <v>0</v>
      </c>
      <c r="AL43" s="138">
        <v>0</v>
      </c>
      <c r="AM43" s="138">
        <v>0</v>
      </c>
      <c r="AN43" s="138">
        <v>0</v>
      </c>
      <c r="AO43" s="138">
        <v>0</v>
      </c>
      <c r="AP43" s="138">
        <v>0</v>
      </c>
    </row>
    <row r="44" spans="1:42" ht="15.75" customHeight="1" x14ac:dyDescent="0.25">
      <c r="B44" s="111"/>
      <c r="P44" s="111"/>
      <c r="AB44" s="111"/>
      <c r="AJ44" s="111"/>
    </row>
    <row r="45" spans="1:42" ht="15.75" customHeight="1" x14ac:dyDescent="0.25">
      <c r="B45" s="96" t="s">
        <v>166</v>
      </c>
      <c r="P45" s="96" t="s">
        <v>166</v>
      </c>
      <c r="AB45" s="96" t="s">
        <v>166</v>
      </c>
      <c r="AJ45" s="96" t="s">
        <v>166</v>
      </c>
    </row>
    <row r="46" spans="1:42" ht="15.75" customHeight="1" x14ac:dyDescent="0.25">
      <c r="B46" s="48" t="s">
        <v>167</v>
      </c>
      <c r="C46" s="138">
        <v>0</v>
      </c>
      <c r="D46" s="138">
        <v>0</v>
      </c>
      <c r="E46" s="138">
        <v>0</v>
      </c>
      <c r="F46" s="138">
        <v>0</v>
      </c>
      <c r="G46" s="138">
        <v>0</v>
      </c>
      <c r="H46" s="138">
        <v>0</v>
      </c>
      <c r="I46" s="138">
        <v>0</v>
      </c>
      <c r="J46" s="138">
        <v>0</v>
      </c>
      <c r="K46" s="138">
        <v>0</v>
      </c>
      <c r="L46" s="138">
        <v>0</v>
      </c>
      <c r="M46" s="138">
        <v>0</v>
      </c>
      <c r="N46" s="138">
        <v>0</v>
      </c>
      <c r="P46" s="48" t="s">
        <v>167</v>
      </c>
      <c r="Q46" s="138">
        <v>0</v>
      </c>
      <c r="R46" s="138">
        <v>0</v>
      </c>
      <c r="S46" s="138">
        <v>0</v>
      </c>
      <c r="T46" s="138">
        <v>0</v>
      </c>
      <c r="U46" s="138">
        <v>0</v>
      </c>
      <c r="V46" s="138">
        <v>0</v>
      </c>
      <c r="W46" s="138">
        <v>0</v>
      </c>
      <c r="X46" s="138">
        <v>0</v>
      </c>
      <c r="Y46" s="138">
        <v>0</v>
      </c>
      <c r="Z46" s="138">
        <v>0</v>
      </c>
      <c r="AB46" s="48" t="s">
        <v>167</v>
      </c>
      <c r="AC46" s="138">
        <v>0</v>
      </c>
      <c r="AD46" s="138">
        <v>0</v>
      </c>
      <c r="AE46" s="138">
        <v>0</v>
      </c>
      <c r="AF46" s="3">
        <v>0</v>
      </c>
      <c r="AG46" s="3">
        <v>0</v>
      </c>
      <c r="AH46" s="3">
        <v>0</v>
      </c>
      <c r="AJ46" s="48" t="s">
        <v>167</v>
      </c>
      <c r="AK46" s="138">
        <v>0</v>
      </c>
      <c r="AL46" s="138">
        <v>0</v>
      </c>
      <c r="AM46" s="138">
        <v>0</v>
      </c>
      <c r="AN46" s="138">
        <v>0</v>
      </c>
      <c r="AO46" s="138">
        <v>0</v>
      </c>
      <c r="AP46" s="138">
        <v>0</v>
      </c>
    </row>
    <row r="47" spans="1:42" ht="15.75" customHeight="1" x14ac:dyDescent="0.25">
      <c r="B47" s="48" t="s">
        <v>168</v>
      </c>
      <c r="C47" s="138">
        <v>0</v>
      </c>
      <c r="D47" s="138">
        <v>0</v>
      </c>
      <c r="E47" s="138">
        <v>0</v>
      </c>
      <c r="F47" s="138">
        <v>0</v>
      </c>
      <c r="G47" s="138">
        <v>0</v>
      </c>
      <c r="H47" s="138">
        <v>0</v>
      </c>
      <c r="I47" s="138">
        <v>0</v>
      </c>
      <c r="J47" s="138">
        <v>0</v>
      </c>
      <c r="K47" s="138">
        <v>0</v>
      </c>
      <c r="L47" s="138">
        <v>0</v>
      </c>
      <c r="M47" s="138">
        <v>0</v>
      </c>
      <c r="N47" s="138">
        <v>0</v>
      </c>
      <c r="P47" s="48" t="s">
        <v>168</v>
      </c>
      <c r="Q47" s="138">
        <v>0</v>
      </c>
      <c r="R47" s="138">
        <v>0</v>
      </c>
      <c r="S47" s="138">
        <v>0</v>
      </c>
      <c r="T47" s="138">
        <v>0</v>
      </c>
      <c r="U47" s="138">
        <v>0</v>
      </c>
      <c r="V47" s="138">
        <v>0</v>
      </c>
      <c r="W47" s="138">
        <v>0</v>
      </c>
      <c r="X47" s="138">
        <v>0</v>
      </c>
      <c r="Y47" s="138">
        <v>0</v>
      </c>
      <c r="Z47" s="138">
        <v>0</v>
      </c>
      <c r="AB47" s="48" t="s">
        <v>168</v>
      </c>
      <c r="AC47" s="138">
        <v>0</v>
      </c>
      <c r="AD47" s="138">
        <v>0</v>
      </c>
      <c r="AE47" s="138">
        <v>0</v>
      </c>
      <c r="AF47" s="138">
        <v>0</v>
      </c>
      <c r="AG47" s="138">
        <v>0</v>
      </c>
      <c r="AH47" s="138">
        <v>0</v>
      </c>
      <c r="AJ47" s="48" t="s">
        <v>168</v>
      </c>
      <c r="AK47" s="138">
        <v>0</v>
      </c>
      <c r="AL47" s="138">
        <v>0</v>
      </c>
      <c r="AM47" s="138">
        <v>0</v>
      </c>
      <c r="AN47" s="138">
        <v>0</v>
      </c>
      <c r="AO47" s="138">
        <v>0</v>
      </c>
      <c r="AP47" s="138">
        <v>0</v>
      </c>
    </row>
    <row r="50" spans="2:11" ht="15.75" customHeight="1" x14ac:dyDescent="0.25">
      <c r="B50" s="120"/>
      <c r="C50" s="128"/>
      <c r="D50" s="128"/>
      <c r="E50" s="128"/>
      <c r="F50" s="128"/>
      <c r="G50" s="128"/>
      <c r="H50" s="128"/>
      <c r="I50" s="120"/>
      <c r="J50" s="120"/>
      <c r="K50" s="120"/>
    </row>
    <row r="51" spans="2:11" ht="15.75" customHeight="1" x14ac:dyDescent="0.25">
      <c r="B51" s="120"/>
      <c r="C51" s="128"/>
      <c r="D51" s="128"/>
      <c r="E51" s="128"/>
      <c r="F51" s="128"/>
      <c r="G51" s="128"/>
      <c r="H51" s="128"/>
      <c r="I51" s="120"/>
      <c r="J51" s="120"/>
      <c r="K51" s="120"/>
    </row>
    <row r="52" spans="2:11" ht="15.75" customHeight="1" x14ac:dyDescent="0.25">
      <c r="B52" s="120"/>
      <c r="C52" s="128"/>
      <c r="D52" s="128"/>
      <c r="E52" s="128"/>
      <c r="F52" s="128"/>
      <c r="G52" s="128"/>
      <c r="H52" s="128"/>
      <c r="I52" s="120"/>
      <c r="J52" s="120"/>
      <c r="K52" s="120"/>
    </row>
    <row r="53" spans="2:11" ht="15.75" customHeight="1" x14ac:dyDescent="0.25">
      <c r="B53" s="120"/>
      <c r="C53" s="128"/>
      <c r="D53" s="128"/>
      <c r="E53" s="128"/>
      <c r="F53" s="128"/>
      <c r="G53" s="128"/>
      <c r="H53" s="128"/>
      <c r="I53" s="120"/>
      <c r="J53" s="120"/>
      <c r="K53" s="120"/>
    </row>
    <row r="54" spans="2:11" ht="15.75" customHeight="1" x14ac:dyDescent="0.25">
      <c r="B54" s="120"/>
      <c r="C54" s="128"/>
      <c r="D54" s="128"/>
      <c r="E54" s="128"/>
      <c r="F54" s="128"/>
      <c r="G54" s="128"/>
      <c r="H54" s="128"/>
      <c r="I54" s="120"/>
      <c r="J54" s="120"/>
      <c r="K54" s="120"/>
    </row>
    <row r="55" spans="2:11" ht="15.75" customHeight="1" x14ac:dyDescent="0.25">
      <c r="B55" s="120"/>
      <c r="C55" s="128"/>
      <c r="D55" s="128"/>
      <c r="E55" s="128"/>
      <c r="F55" s="128"/>
      <c r="G55" s="128"/>
      <c r="H55" s="128"/>
      <c r="I55" s="120"/>
      <c r="J55" s="120"/>
      <c r="K55" s="120"/>
    </row>
    <row r="56" spans="2:11" ht="15.75" customHeight="1" x14ac:dyDescent="0.25">
      <c r="B56" s="120"/>
      <c r="C56" s="120"/>
      <c r="D56" s="120"/>
      <c r="E56" s="120"/>
      <c r="F56" s="120"/>
      <c r="G56" s="120"/>
      <c r="H56" s="120"/>
      <c r="I56" s="120"/>
      <c r="J56" s="120"/>
      <c r="K56" s="120"/>
    </row>
    <row r="57" spans="2:11" ht="15.75" customHeight="1" x14ac:dyDescent="0.25">
      <c r="B57" s="120"/>
      <c r="C57" s="120"/>
      <c r="D57" s="120"/>
      <c r="E57" s="120"/>
      <c r="F57" s="120"/>
      <c r="G57" s="120"/>
      <c r="H57" s="120"/>
      <c r="I57" s="120"/>
      <c r="J57" s="120"/>
      <c r="K57" s="120"/>
    </row>
    <row r="58" spans="2:11" ht="15.75" customHeight="1" x14ac:dyDescent="0.25">
      <c r="B58" s="120"/>
      <c r="C58" s="120"/>
      <c r="D58" s="120"/>
      <c r="E58" s="120"/>
      <c r="F58" s="120"/>
      <c r="G58" s="120"/>
      <c r="H58" s="120"/>
      <c r="I58" s="120"/>
      <c r="J58" s="120"/>
      <c r="K58" s="120"/>
    </row>
    <row r="59" spans="2:11" ht="15.75" customHeight="1" x14ac:dyDescent="0.25">
      <c r="B59" s="120"/>
      <c r="C59" s="120"/>
      <c r="D59" s="120"/>
      <c r="E59" s="120"/>
      <c r="F59" s="120"/>
      <c r="G59" s="120"/>
      <c r="H59" s="120"/>
      <c r="I59" s="120"/>
      <c r="J59" s="120"/>
      <c r="K59" s="120"/>
    </row>
    <row r="60" spans="2:11" ht="15.75" customHeight="1" x14ac:dyDescent="0.25">
      <c r="B60" s="120"/>
      <c r="C60" s="120"/>
      <c r="D60" s="120"/>
      <c r="E60" s="120"/>
      <c r="F60" s="120"/>
      <c r="G60" s="120"/>
      <c r="H60" s="120"/>
      <c r="I60" s="120"/>
      <c r="J60" s="120"/>
      <c r="K60" s="120"/>
    </row>
    <row r="61" spans="2:11" ht="15.75" customHeight="1" x14ac:dyDescent="0.25">
      <c r="B61" s="120"/>
      <c r="C61" s="120"/>
      <c r="D61" s="120"/>
      <c r="E61" s="120"/>
      <c r="F61" s="120"/>
      <c r="G61" s="120"/>
      <c r="H61" s="120"/>
      <c r="I61" s="120"/>
      <c r="J61" s="120"/>
      <c r="K61" s="120"/>
    </row>
    <row r="62" spans="2:11" ht="15.75" customHeight="1" x14ac:dyDescent="0.25">
      <c r="B62" s="120"/>
      <c r="C62" s="120"/>
      <c r="D62" s="120"/>
      <c r="E62" s="120"/>
      <c r="F62" s="120"/>
      <c r="G62" s="120"/>
      <c r="H62" s="120"/>
      <c r="I62" s="120"/>
      <c r="J62" s="120"/>
      <c r="K62" s="120"/>
    </row>
    <row r="63" spans="2:11" ht="15.75" customHeight="1" x14ac:dyDescent="0.25">
      <c r="B63" s="120"/>
      <c r="C63" s="120"/>
      <c r="D63" s="120"/>
      <c r="E63" s="120"/>
      <c r="F63" s="120"/>
      <c r="G63" s="120"/>
      <c r="H63" s="120"/>
      <c r="I63" s="120"/>
      <c r="J63" s="120"/>
      <c r="K63" s="120"/>
    </row>
    <row r="82" spans="9:26" ht="15.75" customHeight="1" x14ac:dyDescent="0.25">
      <c r="I82" s="95" t="s">
        <v>171</v>
      </c>
      <c r="J82" s="175" t="s">
        <v>13</v>
      </c>
      <c r="K82" s="176" t="s">
        <v>13</v>
      </c>
      <c r="L82" s="112" t="e">
        <f t="shared" ref="L82:N97" si="12">((I8-L8)/I8)*100</f>
        <v>#VALUE!</v>
      </c>
      <c r="M82" s="113" t="e">
        <f t="shared" si="12"/>
        <v>#VALUE!</v>
      </c>
      <c r="N82" s="114" t="e">
        <f t="shared" si="12"/>
        <v>#VALUE!</v>
      </c>
      <c r="O82" s="115" t="e">
        <f t="shared" ref="O82:Q110" si="13">(L8/I8)*100</f>
        <v>#VALUE!</v>
      </c>
      <c r="P82" s="116" t="e">
        <f t="shared" si="13"/>
        <v>#VALUE!</v>
      </c>
      <c r="Q82" s="117" t="e">
        <f t="shared" si="13"/>
        <v>#VALUE!</v>
      </c>
      <c r="V82" s="175" t="s">
        <v>13</v>
      </c>
      <c r="W82" s="176" t="s">
        <v>13</v>
      </c>
      <c r="X82" s="118" t="e">
        <f t="shared" ref="X82:Z91" si="14">L8-I8</f>
        <v>#VALUE!</v>
      </c>
      <c r="Y82" s="118" t="e">
        <f t="shared" si="14"/>
        <v>#VALUE!</v>
      </c>
      <c r="Z82" s="118" t="e">
        <f t="shared" si="14"/>
        <v>#VALUE!</v>
      </c>
    </row>
    <row r="83" spans="9:26" ht="15.75" customHeight="1" x14ac:dyDescent="0.25">
      <c r="J83" s="170" t="s">
        <v>14</v>
      </c>
      <c r="K83" s="171" t="s">
        <v>14</v>
      </c>
      <c r="L83" s="119">
        <f t="shared" si="12"/>
        <v>-4.2618647439970943</v>
      </c>
      <c r="M83" s="120">
        <f t="shared" si="12"/>
        <v>-42.191752008098135</v>
      </c>
      <c r="N83" s="121">
        <f t="shared" si="12"/>
        <v>-4.0789473684210513</v>
      </c>
      <c r="O83" s="122">
        <f t="shared" si="13"/>
        <v>104.26186474399711</v>
      </c>
      <c r="P83" s="123">
        <f t="shared" si="13"/>
        <v>142.19175200809815</v>
      </c>
      <c r="Q83" s="124">
        <f t="shared" si="13"/>
        <v>104.07894736842105</v>
      </c>
      <c r="V83" s="170" t="s">
        <v>14</v>
      </c>
      <c r="W83" s="171" t="s">
        <v>14</v>
      </c>
      <c r="X83" s="118">
        <f t="shared" si="14"/>
        <v>14.351999999999975</v>
      </c>
      <c r="Y83" s="118">
        <f t="shared" si="14"/>
        <v>32.094000000000008</v>
      </c>
      <c r="Z83" s="118">
        <f t="shared" si="14"/>
        <v>0.92999999999999972</v>
      </c>
    </row>
    <row r="84" spans="9:26" ht="15.75" customHeight="1" x14ac:dyDescent="0.25">
      <c r="J84" s="170" t="s">
        <v>15</v>
      </c>
      <c r="K84" s="171" t="s">
        <v>15</v>
      </c>
      <c r="L84" s="119" t="e">
        <f t="shared" si="12"/>
        <v>#DIV/0!</v>
      </c>
      <c r="M84" s="120" t="e">
        <f t="shared" si="12"/>
        <v>#DIV/0!</v>
      </c>
      <c r="N84" s="121" t="e">
        <f t="shared" si="12"/>
        <v>#DIV/0!</v>
      </c>
      <c r="O84" s="122" t="e">
        <f t="shared" si="13"/>
        <v>#DIV/0!</v>
      </c>
      <c r="P84" s="123" t="e">
        <f t="shared" si="13"/>
        <v>#DIV/0!</v>
      </c>
      <c r="Q84" s="124" t="e">
        <f t="shared" si="13"/>
        <v>#DIV/0!</v>
      </c>
      <c r="V84" s="170" t="s">
        <v>15</v>
      </c>
      <c r="W84" s="171" t="s">
        <v>15</v>
      </c>
      <c r="X84" s="118">
        <f t="shared" si="14"/>
        <v>0</v>
      </c>
      <c r="Y84" s="118">
        <f t="shared" si="14"/>
        <v>0</v>
      </c>
      <c r="Z84" s="118">
        <f t="shared" si="14"/>
        <v>0</v>
      </c>
    </row>
    <row r="85" spans="9:26" ht="15.75" customHeight="1" x14ac:dyDescent="0.25">
      <c r="J85" s="170" t="s">
        <v>16</v>
      </c>
      <c r="K85" s="171" t="s">
        <v>16</v>
      </c>
      <c r="L85" s="119" t="e">
        <f>((I35-L35)/I35)*100</f>
        <v>#DIV/0!</v>
      </c>
      <c r="M85" s="120" t="e">
        <f>((J35-M35)/J35)*100</f>
        <v>#DIV/0!</v>
      </c>
      <c r="N85" s="121" t="e">
        <f>((K35-N35)/K35)*100</f>
        <v>#DIV/0!</v>
      </c>
      <c r="O85" s="122" t="e">
        <f>(L35/I35)*100</f>
        <v>#DIV/0!</v>
      </c>
      <c r="P85" s="123" t="e">
        <f>(M35/J35)*100</f>
        <v>#DIV/0!</v>
      </c>
      <c r="Q85" s="124" t="e">
        <f>(N35/K35)*100</f>
        <v>#DIV/0!</v>
      </c>
      <c r="V85" s="170" t="s">
        <v>16</v>
      </c>
      <c r="W85" s="171" t="s">
        <v>16</v>
      </c>
      <c r="X85" s="118">
        <f>L35-I35</f>
        <v>0</v>
      </c>
      <c r="Y85" s="118">
        <f>M35-J35</f>
        <v>0</v>
      </c>
      <c r="Z85" s="118">
        <f>N35-K35</f>
        <v>0</v>
      </c>
    </row>
    <row r="86" spans="9:26" ht="15.75" customHeight="1" x14ac:dyDescent="0.25">
      <c r="J86" s="170" t="s">
        <v>17</v>
      </c>
      <c r="K86" s="171" t="s">
        <v>17</v>
      </c>
      <c r="L86" s="119" t="e">
        <f t="shared" si="12"/>
        <v>#DIV/0!</v>
      </c>
      <c r="M86" s="120" t="e">
        <f t="shared" si="12"/>
        <v>#DIV/0!</v>
      </c>
      <c r="N86" s="121" t="e">
        <f t="shared" si="12"/>
        <v>#DIV/0!</v>
      </c>
      <c r="O86" s="122" t="e">
        <f t="shared" si="13"/>
        <v>#DIV/0!</v>
      </c>
      <c r="P86" s="123" t="e">
        <f t="shared" si="13"/>
        <v>#DIV/0!</v>
      </c>
      <c r="Q86" s="124" t="e">
        <f t="shared" si="13"/>
        <v>#DIV/0!</v>
      </c>
      <c r="V86" s="170" t="s">
        <v>17</v>
      </c>
      <c r="W86" s="171" t="s">
        <v>17</v>
      </c>
      <c r="X86" s="118">
        <f t="shared" si="14"/>
        <v>0</v>
      </c>
      <c r="Y86" s="118">
        <f t="shared" si="14"/>
        <v>0</v>
      </c>
      <c r="Z86" s="118">
        <f t="shared" si="14"/>
        <v>0</v>
      </c>
    </row>
    <row r="87" spans="9:26" ht="15.75" customHeight="1" x14ac:dyDescent="0.25">
      <c r="J87" s="170" t="s">
        <v>18</v>
      </c>
      <c r="K87" s="171" t="s">
        <v>18</v>
      </c>
      <c r="L87" s="119" t="e">
        <f t="shared" si="12"/>
        <v>#DIV/0!</v>
      </c>
      <c r="M87" s="120" t="e">
        <f t="shared" si="12"/>
        <v>#DIV/0!</v>
      </c>
      <c r="N87" s="121" t="e">
        <f t="shared" si="12"/>
        <v>#DIV/0!</v>
      </c>
      <c r="O87" s="122" t="e">
        <f t="shared" si="13"/>
        <v>#DIV/0!</v>
      </c>
      <c r="P87" s="123" t="e">
        <f t="shared" si="13"/>
        <v>#DIV/0!</v>
      </c>
      <c r="Q87" s="124" t="e">
        <f t="shared" si="13"/>
        <v>#DIV/0!</v>
      </c>
      <c r="V87" s="170" t="s">
        <v>18</v>
      </c>
      <c r="W87" s="171" t="s">
        <v>18</v>
      </c>
      <c r="X87" s="118">
        <f t="shared" si="14"/>
        <v>0</v>
      </c>
      <c r="Y87" s="118">
        <f t="shared" si="14"/>
        <v>0</v>
      </c>
      <c r="Z87" s="118">
        <f t="shared" si="14"/>
        <v>0</v>
      </c>
    </row>
    <row r="88" spans="9:26" ht="15.75" customHeight="1" x14ac:dyDescent="0.25">
      <c r="J88" s="170" t="s">
        <v>19</v>
      </c>
      <c r="K88" s="171" t="s">
        <v>19</v>
      </c>
      <c r="L88" s="119" t="e">
        <f>((I14-L14)/I14)*100</f>
        <v>#DIV/0!</v>
      </c>
      <c r="M88" s="120" t="e">
        <f>((J14-M14)/J14)*100</f>
        <v>#DIV/0!</v>
      </c>
      <c r="N88" s="121" t="e">
        <f>((K14-N14)/K14)*100</f>
        <v>#DIV/0!</v>
      </c>
      <c r="O88" s="122" t="e">
        <f>(L14/I14)*100</f>
        <v>#DIV/0!</v>
      </c>
      <c r="P88" s="123" t="e">
        <f>(M14/J14)*100</f>
        <v>#DIV/0!</v>
      </c>
      <c r="Q88" s="124" t="e">
        <f>(N14/K14)*100</f>
        <v>#DIV/0!</v>
      </c>
      <c r="V88" s="170" t="s">
        <v>19</v>
      </c>
      <c r="W88" s="171" t="s">
        <v>19</v>
      </c>
      <c r="X88" s="118">
        <f>L14-I14</f>
        <v>0</v>
      </c>
      <c r="Y88" s="118">
        <f>M14-J14</f>
        <v>0</v>
      </c>
      <c r="Z88" s="118">
        <f>N14-K14</f>
        <v>0</v>
      </c>
    </row>
    <row r="89" spans="9:26" ht="15.75" customHeight="1" x14ac:dyDescent="0.25">
      <c r="J89" s="170" t="s">
        <v>20</v>
      </c>
      <c r="K89" s="171" t="s">
        <v>20</v>
      </c>
      <c r="L89" s="119" t="e">
        <f t="shared" si="12"/>
        <v>#DIV/0!</v>
      </c>
      <c r="M89" s="120" t="e">
        <f t="shared" si="12"/>
        <v>#DIV/0!</v>
      </c>
      <c r="N89" s="121" t="e">
        <f t="shared" si="12"/>
        <v>#DIV/0!</v>
      </c>
      <c r="O89" s="122" t="e">
        <f t="shared" si="13"/>
        <v>#DIV/0!</v>
      </c>
      <c r="P89" s="123" t="e">
        <f t="shared" si="13"/>
        <v>#DIV/0!</v>
      </c>
      <c r="Q89" s="124" t="e">
        <f t="shared" si="13"/>
        <v>#DIV/0!</v>
      </c>
      <c r="V89" s="170" t="s">
        <v>20</v>
      </c>
      <c r="W89" s="171" t="s">
        <v>20</v>
      </c>
      <c r="X89" s="118">
        <f t="shared" si="14"/>
        <v>0</v>
      </c>
      <c r="Y89" s="118">
        <f t="shared" si="14"/>
        <v>0</v>
      </c>
      <c r="Z89" s="118">
        <f t="shared" si="14"/>
        <v>0</v>
      </c>
    </row>
    <row r="90" spans="9:26" ht="15.75" customHeight="1" x14ac:dyDescent="0.25">
      <c r="J90" s="170" t="s">
        <v>21</v>
      </c>
      <c r="K90" s="171" t="s">
        <v>21</v>
      </c>
      <c r="L90" s="119" t="e">
        <f t="shared" si="12"/>
        <v>#DIV/0!</v>
      </c>
      <c r="M90" s="120" t="e">
        <f t="shared" si="12"/>
        <v>#DIV/0!</v>
      </c>
      <c r="N90" s="121" t="e">
        <f t="shared" si="12"/>
        <v>#DIV/0!</v>
      </c>
      <c r="O90" s="122" t="e">
        <f t="shared" si="13"/>
        <v>#DIV/0!</v>
      </c>
      <c r="P90" s="123" t="e">
        <f t="shared" si="13"/>
        <v>#DIV/0!</v>
      </c>
      <c r="Q90" s="124" t="e">
        <f t="shared" si="13"/>
        <v>#DIV/0!</v>
      </c>
      <c r="V90" s="170" t="s">
        <v>21</v>
      </c>
      <c r="W90" s="171" t="s">
        <v>21</v>
      </c>
      <c r="X90" s="118">
        <f t="shared" si="14"/>
        <v>0</v>
      </c>
      <c r="Y90" s="118">
        <f t="shared" si="14"/>
        <v>0</v>
      </c>
      <c r="Z90" s="118">
        <f t="shared" si="14"/>
        <v>0</v>
      </c>
    </row>
    <row r="91" spans="9:26" ht="15.75" customHeight="1" x14ac:dyDescent="0.25">
      <c r="J91" s="170" t="s">
        <v>22</v>
      </c>
      <c r="K91" s="171" t="s">
        <v>22</v>
      </c>
      <c r="L91" s="119" t="e">
        <f t="shared" si="12"/>
        <v>#DIV/0!</v>
      </c>
      <c r="M91" s="120" t="e">
        <f t="shared" si="12"/>
        <v>#DIV/0!</v>
      </c>
      <c r="N91" s="121" t="e">
        <f t="shared" si="12"/>
        <v>#DIV/0!</v>
      </c>
      <c r="O91" s="122" t="e">
        <f t="shared" si="13"/>
        <v>#DIV/0!</v>
      </c>
      <c r="P91" s="123" t="e">
        <f t="shared" si="13"/>
        <v>#DIV/0!</v>
      </c>
      <c r="Q91" s="124" t="e">
        <f t="shared" si="13"/>
        <v>#DIV/0!</v>
      </c>
      <c r="V91" s="170" t="s">
        <v>22</v>
      </c>
      <c r="W91" s="171" t="s">
        <v>22</v>
      </c>
      <c r="X91" s="118">
        <f t="shared" si="14"/>
        <v>0</v>
      </c>
      <c r="Y91" s="118">
        <f t="shared" si="14"/>
        <v>0</v>
      </c>
      <c r="Z91" s="118">
        <f t="shared" si="14"/>
        <v>0</v>
      </c>
    </row>
    <row r="92" spans="9:26" ht="15.75" customHeight="1" x14ac:dyDescent="0.25">
      <c r="J92" s="170" t="s">
        <v>23</v>
      </c>
      <c r="K92" s="171" t="s">
        <v>23</v>
      </c>
      <c r="L92" s="119" t="e">
        <f t="shared" si="12"/>
        <v>#DIV/0!</v>
      </c>
      <c r="M92" s="120" t="e">
        <f t="shared" si="12"/>
        <v>#DIV/0!</v>
      </c>
      <c r="N92" s="121" t="e">
        <f t="shared" si="12"/>
        <v>#DIV/0!</v>
      </c>
      <c r="O92" s="122" t="e">
        <f t="shared" si="13"/>
        <v>#DIV/0!</v>
      </c>
      <c r="P92" s="123" t="e">
        <f t="shared" si="13"/>
        <v>#DIV/0!</v>
      </c>
      <c r="Q92" s="124" t="e">
        <f t="shared" si="13"/>
        <v>#DIV/0!</v>
      </c>
      <c r="V92" s="170" t="s">
        <v>23</v>
      </c>
      <c r="W92" s="171" t="s">
        <v>23</v>
      </c>
      <c r="X92" s="118">
        <f>133.6-134.2</f>
        <v>-0.59999999999999432</v>
      </c>
      <c r="Y92" s="118">
        <f>44.2-45.8</f>
        <v>-1.5999999999999943</v>
      </c>
      <c r="Z92" s="118">
        <f>26.69-27.35</f>
        <v>-0.66000000000000014</v>
      </c>
    </row>
    <row r="93" spans="9:26" ht="15.75" customHeight="1" x14ac:dyDescent="0.25">
      <c r="J93" s="170" t="s">
        <v>24</v>
      </c>
      <c r="K93" s="171" t="s">
        <v>24</v>
      </c>
      <c r="L93" s="119" t="e">
        <f t="shared" si="12"/>
        <v>#DIV/0!</v>
      </c>
      <c r="M93" s="120" t="e">
        <f t="shared" si="12"/>
        <v>#DIV/0!</v>
      </c>
      <c r="N93" s="121" t="e">
        <f t="shared" si="12"/>
        <v>#DIV/0!</v>
      </c>
      <c r="O93" s="122" t="e">
        <f t="shared" si="13"/>
        <v>#DIV/0!</v>
      </c>
      <c r="P93" s="123" t="e">
        <f t="shared" si="13"/>
        <v>#DIV/0!</v>
      </c>
      <c r="Q93" s="124" t="e">
        <f t="shared" si="13"/>
        <v>#DIV/0!</v>
      </c>
      <c r="V93" s="170" t="s">
        <v>24</v>
      </c>
      <c r="W93" s="171" t="s">
        <v>24</v>
      </c>
      <c r="X93" s="118">
        <f t="shared" ref="X93:Z106" si="15">L19-I19</f>
        <v>0</v>
      </c>
      <c r="Y93" s="118">
        <f t="shared" si="15"/>
        <v>0</v>
      </c>
      <c r="Z93" s="118">
        <f t="shared" si="15"/>
        <v>0</v>
      </c>
    </row>
    <row r="94" spans="9:26" ht="15.75" customHeight="1" x14ac:dyDescent="0.25">
      <c r="J94" s="170" t="s">
        <v>25</v>
      </c>
      <c r="K94" s="171" t="s">
        <v>25</v>
      </c>
      <c r="L94" s="119" t="e">
        <f t="shared" si="12"/>
        <v>#DIV/0!</v>
      </c>
      <c r="M94" s="120" t="e">
        <f t="shared" si="12"/>
        <v>#DIV/0!</v>
      </c>
      <c r="N94" s="121" t="e">
        <f t="shared" si="12"/>
        <v>#DIV/0!</v>
      </c>
      <c r="O94" s="122" t="e">
        <f t="shared" si="13"/>
        <v>#DIV/0!</v>
      </c>
      <c r="P94" s="123" t="e">
        <f t="shared" si="13"/>
        <v>#DIV/0!</v>
      </c>
      <c r="Q94" s="124" t="e">
        <f t="shared" si="13"/>
        <v>#DIV/0!</v>
      </c>
      <c r="V94" s="170" t="s">
        <v>25</v>
      </c>
      <c r="W94" s="171" t="s">
        <v>25</v>
      </c>
      <c r="X94" s="118">
        <f t="shared" si="15"/>
        <v>0</v>
      </c>
      <c r="Y94" s="118">
        <f t="shared" si="15"/>
        <v>0</v>
      </c>
      <c r="Z94" s="118">
        <f t="shared" si="15"/>
        <v>0</v>
      </c>
    </row>
    <row r="95" spans="9:26" ht="15.75" customHeight="1" x14ac:dyDescent="0.25">
      <c r="J95" s="170" t="s">
        <v>26</v>
      </c>
      <c r="K95" s="171" t="s">
        <v>26</v>
      </c>
      <c r="L95" s="119" t="e">
        <f t="shared" si="12"/>
        <v>#DIV/0!</v>
      </c>
      <c r="M95" s="120" t="e">
        <f t="shared" si="12"/>
        <v>#DIV/0!</v>
      </c>
      <c r="N95" s="121" t="e">
        <f t="shared" si="12"/>
        <v>#DIV/0!</v>
      </c>
      <c r="O95" s="122" t="e">
        <f t="shared" si="13"/>
        <v>#DIV/0!</v>
      </c>
      <c r="P95" s="123" t="e">
        <f t="shared" si="13"/>
        <v>#DIV/0!</v>
      </c>
      <c r="Q95" s="124" t="e">
        <f t="shared" si="13"/>
        <v>#DIV/0!</v>
      </c>
      <c r="V95" s="170" t="s">
        <v>26</v>
      </c>
      <c r="W95" s="171" t="s">
        <v>26</v>
      </c>
      <c r="X95" s="118">
        <f t="shared" si="15"/>
        <v>0</v>
      </c>
      <c r="Y95" s="118">
        <f t="shared" si="15"/>
        <v>0</v>
      </c>
      <c r="Z95" s="118">
        <f t="shared" si="15"/>
        <v>0</v>
      </c>
    </row>
    <row r="96" spans="9:26" ht="15.75" customHeight="1" x14ac:dyDescent="0.25">
      <c r="J96" s="170" t="s">
        <v>27</v>
      </c>
      <c r="K96" s="171" t="s">
        <v>27</v>
      </c>
      <c r="L96" s="119" t="e">
        <f t="shared" si="12"/>
        <v>#DIV/0!</v>
      </c>
      <c r="M96" s="120" t="e">
        <f t="shared" si="12"/>
        <v>#DIV/0!</v>
      </c>
      <c r="N96" s="121" t="e">
        <f t="shared" si="12"/>
        <v>#DIV/0!</v>
      </c>
      <c r="O96" s="122" t="e">
        <f t="shared" si="13"/>
        <v>#DIV/0!</v>
      </c>
      <c r="P96" s="123" t="e">
        <f t="shared" si="13"/>
        <v>#DIV/0!</v>
      </c>
      <c r="Q96" s="124" t="e">
        <f t="shared" si="13"/>
        <v>#DIV/0!</v>
      </c>
      <c r="V96" s="170" t="s">
        <v>27</v>
      </c>
      <c r="W96" s="171" t="s">
        <v>27</v>
      </c>
      <c r="X96" s="118">
        <f t="shared" si="15"/>
        <v>0</v>
      </c>
      <c r="Y96" s="118">
        <f t="shared" si="15"/>
        <v>0</v>
      </c>
      <c r="Z96" s="118">
        <f t="shared" si="15"/>
        <v>0</v>
      </c>
    </row>
    <row r="97" spans="10:26" ht="15.75" customHeight="1" x14ac:dyDescent="0.25">
      <c r="J97" s="170" t="s">
        <v>28</v>
      </c>
      <c r="K97" s="171" t="s">
        <v>28</v>
      </c>
      <c r="L97" s="119" t="e">
        <f t="shared" si="12"/>
        <v>#DIV/0!</v>
      </c>
      <c r="M97" s="120" t="e">
        <f t="shared" si="12"/>
        <v>#DIV/0!</v>
      </c>
      <c r="N97" s="121" t="e">
        <f t="shared" si="12"/>
        <v>#DIV/0!</v>
      </c>
      <c r="O97" s="122" t="e">
        <f t="shared" si="13"/>
        <v>#DIV/0!</v>
      </c>
      <c r="P97" s="123" t="e">
        <f t="shared" si="13"/>
        <v>#DIV/0!</v>
      </c>
      <c r="Q97" s="124" t="e">
        <f t="shared" si="13"/>
        <v>#DIV/0!</v>
      </c>
      <c r="V97" s="170" t="s">
        <v>28</v>
      </c>
      <c r="W97" s="171" t="s">
        <v>28</v>
      </c>
      <c r="X97" s="118">
        <f t="shared" si="15"/>
        <v>0</v>
      </c>
      <c r="Y97" s="118">
        <f t="shared" si="15"/>
        <v>0</v>
      </c>
      <c r="Z97" s="118">
        <f t="shared" si="15"/>
        <v>0</v>
      </c>
    </row>
    <row r="98" spans="10:26" ht="15.75" customHeight="1" x14ac:dyDescent="0.25">
      <c r="J98" s="170" t="s">
        <v>29</v>
      </c>
      <c r="K98" s="171" t="s">
        <v>29</v>
      </c>
      <c r="L98" s="119" t="e">
        <f t="shared" ref="L98:N110" si="16">((I24-L24)/I24)*100</f>
        <v>#DIV/0!</v>
      </c>
      <c r="M98" s="120" t="e">
        <f t="shared" si="16"/>
        <v>#DIV/0!</v>
      </c>
      <c r="N98" s="121" t="e">
        <f t="shared" si="16"/>
        <v>#DIV/0!</v>
      </c>
      <c r="O98" s="122" t="e">
        <f t="shared" si="13"/>
        <v>#DIV/0!</v>
      </c>
      <c r="P98" s="123" t="e">
        <f t="shared" si="13"/>
        <v>#DIV/0!</v>
      </c>
      <c r="Q98" s="124" t="e">
        <f t="shared" si="13"/>
        <v>#DIV/0!</v>
      </c>
      <c r="V98" s="170" t="s">
        <v>29</v>
      </c>
      <c r="W98" s="171" t="s">
        <v>29</v>
      </c>
      <c r="X98" s="118">
        <f t="shared" si="15"/>
        <v>0</v>
      </c>
      <c r="Y98" s="118">
        <f t="shared" si="15"/>
        <v>0</v>
      </c>
      <c r="Z98" s="118">
        <f t="shared" si="15"/>
        <v>0</v>
      </c>
    </row>
    <row r="99" spans="10:26" ht="15.75" customHeight="1" x14ac:dyDescent="0.25">
      <c r="J99" s="170" t="s">
        <v>30</v>
      </c>
      <c r="K99" s="171" t="s">
        <v>30</v>
      </c>
      <c r="L99" s="119" t="e">
        <f t="shared" si="16"/>
        <v>#DIV/0!</v>
      </c>
      <c r="M99" s="120" t="e">
        <f t="shared" si="16"/>
        <v>#DIV/0!</v>
      </c>
      <c r="N99" s="121" t="e">
        <f t="shared" si="16"/>
        <v>#DIV/0!</v>
      </c>
      <c r="O99" s="122" t="e">
        <f t="shared" si="13"/>
        <v>#DIV/0!</v>
      </c>
      <c r="P99" s="123" t="e">
        <f t="shared" si="13"/>
        <v>#DIV/0!</v>
      </c>
      <c r="Q99" s="124" t="e">
        <f t="shared" si="13"/>
        <v>#DIV/0!</v>
      </c>
      <c r="V99" s="170" t="s">
        <v>30</v>
      </c>
      <c r="W99" s="171" t="s">
        <v>30</v>
      </c>
      <c r="X99" s="118">
        <f t="shared" si="15"/>
        <v>0</v>
      </c>
      <c r="Y99" s="118">
        <f t="shared" si="15"/>
        <v>0</v>
      </c>
      <c r="Z99" s="118">
        <f t="shared" si="15"/>
        <v>0</v>
      </c>
    </row>
    <row r="100" spans="10:26" ht="15.75" customHeight="1" x14ac:dyDescent="0.25">
      <c r="J100" s="170" t="s">
        <v>31</v>
      </c>
      <c r="K100" s="171" t="s">
        <v>31</v>
      </c>
      <c r="L100" s="119" t="e">
        <f t="shared" si="16"/>
        <v>#DIV/0!</v>
      </c>
      <c r="M100" s="120" t="e">
        <f t="shared" si="16"/>
        <v>#DIV/0!</v>
      </c>
      <c r="N100" s="121" t="e">
        <f t="shared" si="16"/>
        <v>#DIV/0!</v>
      </c>
      <c r="O100" s="122" t="e">
        <f t="shared" si="13"/>
        <v>#DIV/0!</v>
      </c>
      <c r="P100" s="123" t="e">
        <f t="shared" si="13"/>
        <v>#DIV/0!</v>
      </c>
      <c r="Q100" s="124" t="e">
        <f t="shared" si="13"/>
        <v>#DIV/0!</v>
      </c>
      <c r="V100" s="170" t="s">
        <v>31</v>
      </c>
      <c r="W100" s="171" t="s">
        <v>31</v>
      </c>
      <c r="X100" s="118">
        <f t="shared" si="15"/>
        <v>0</v>
      </c>
      <c r="Y100" s="118">
        <f t="shared" si="15"/>
        <v>0</v>
      </c>
      <c r="Z100" s="118">
        <f t="shared" si="15"/>
        <v>0</v>
      </c>
    </row>
    <row r="101" spans="10:26" ht="15.75" customHeight="1" x14ac:dyDescent="0.25">
      <c r="J101" s="170" t="s">
        <v>32</v>
      </c>
      <c r="K101" s="171" t="s">
        <v>32</v>
      </c>
      <c r="L101" s="119" t="e">
        <f t="shared" si="16"/>
        <v>#DIV/0!</v>
      </c>
      <c r="M101" s="120" t="e">
        <f t="shared" si="16"/>
        <v>#DIV/0!</v>
      </c>
      <c r="N101" s="121" t="e">
        <f t="shared" si="16"/>
        <v>#DIV/0!</v>
      </c>
      <c r="O101" s="122" t="e">
        <f t="shared" si="13"/>
        <v>#DIV/0!</v>
      </c>
      <c r="P101" s="123" t="e">
        <f t="shared" si="13"/>
        <v>#DIV/0!</v>
      </c>
      <c r="Q101" s="124" t="e">
        <f t="shared" si="13"/>
        <v>#DIV/0!</v>
      </c>
      <c r="V101" s="170" t="s">
        <v>32</v>
      </c>
      <c r="W101" s="171" t="s">
        <v>32</v>
      </c>
      <c r="X101" s="118">
        <f t="shared" si="15"/>
        <v>0</v>
      </c>
      <c r="Y101" s="118">
        <f t="shared" si="15"/>
        <v>0</v>
      </c>
      <c r="Z101" s="118">
        <f t="shared" si="15"/>
        <v>0</v>
      </c>
    </row>
    <row r="102" spans="10:26" ht="15.75" customHeight="1" x14ac:dyDescent="0.25">
      <c r="J102" s="170" t="s">
        <v>33</v>
      </c>
      <c r="K102" s="171" t="s">
        <v>33</v>
      </c>
      <c r="L102" s="119" t="e">
        <f t="shared" si="16"/>
        <v>#DIV/0!</v>
      </c>
      <c r="M102" s="120" t="e">
        <f t="shared" si="16"/>
        <v>#DIV/0!</v>
      </c>
      <c r="N102" s="121" t="e">
        <f t="shared" si="16"/>
        <v>#DIV/0!</v>
      </c>
      <c r="O102" s="122" t="e">
        <f t="shared" si="13"/>
        <v>#DIV/0!</v>
      </c>
      <c r="P102" s="123" t="e">
        <f t="shared" si="13"/>
        <v>#DIV/0!</v>
      </c>
      <c r="Q102" s="124" t="e">
        <f t="shared" si="13"/>
        <v>#DIV/0!</v>
      </c>
      <c r="V102" s="170" t="s">
        <v>33</v>
      </c>
      <c r="W102" s="171" t="s">
        <v>33</v>
      </c>
      <c r="X102" s="118">
        <f t="shared" si="15"/>
        <v>0</v>
      </c>
      <c r="Y102" s="118">
        <f t="shared" si="15"/>
        <v>0</v>
      </c>
      <c r="Z102" s="118">
        <f t="shared" si="15"/>
        <v>0</v>
      </c>
    </row>
    <row r="103" spans="10:26" ht="15.75" customHeight="1" x14ac:dyDescent="0.25">
      <c r="J103" s="170" t="s">
        <v>34</v>
      </c>
      <c r="K103" s="171" t="s">
        <v>34</v>
      </c>
      <c r="L103" s="119" t="e">
        <f t="shared" si="16"/>
        <v>#DIV/0!</v>
      </c>
      <c r="M103" s="120" t="e">
        <f t="shared" si="16"/>
        <v>#DIV/0!</v>
      </c>
      <c r="N103" s="121" t="e">
        <f t="shared" si="16"/>
        <v>#DIV/0!</v>
      </c>
      <c r="O103" s="122" t="e">
        <f t="shared" si="13"/>
        <v>#DIV/0!</v>
      </c>
      <c r="P103" s="123" t="e">
        <f t="shared" si="13"/>
        <v>#DIV/0!</v>
      </c>
      <c r="Q103" s="124" t="e">
        <f t="shared" si="13"/>
        <v>#DIV/0!</v>
      </c>
      <c r="V103" s="170" t="s">
        <v>34</v>
      </c>
      <c r="W103" s="171" t="s">
        <v>34</v>
      </c>
      <c r="X103" s="118">
        <f t="shared" si="15"/>
        <v>0</v>
      </c>
      <c r="Y103" s="118">
        <f t="shared" si="15"/>
        <v>0</v>
      </c>
      <c r="Z103" s="118">
        <f t="shared" si="15"/>
        <v>0</v>
      </c>
    </row>
    <row r="104" spans="10:26" ht="15.75" customHeight="1" x14ac:dyDescent="0.25">
      <c r="J104" s="170" t="s">
        <v>35</v>
      </c>
      <c r="K104" s="171" t="s">
        <v>35</v>
      </c>
      <c r="L104" s="119" t="e">
        <f>((I30-L30)/I30)*100</f>
        <v>#DIV/0!</v>
      </c>
      <c r="M104" s="120" t="e">
        <f>((J30-M30)/J30)*100</f>
        <v>#DIV/0!</v>
      </c>
      <c r="N104" s="121" t="e">
        <f>((K30-N30)/K30)*100</f>
        <v>#DIV/0!</v>
      </c>
      <c r="O104" s="122" t="e">
        <f>(L30/I30)*100</f>
        <v>#DIV/0!</v>
      </c>
      <c r="P104" s="123" t="e">
        <f>(M30/J30)*100</f>
        <v>#DIV/0!</v>
      </c>
      <c r="Q104" s="124" t="e">
        <f>(N30/K30)*100</f>
        <v>#DIV/0!</v>
      </c>
      <c r="V104" s="170" t="s">
        <v>35</v>
      </c>
      <c r="W104" s="171" t="s">
        <v>35</v>
      </c>
      <c r="X104" s="118">
        <f>L30-I30</f>
        <v>0</v>
      </c>
      <c r="Y104" s="118">
        <f>M30-J30</f>
        <v>0</v>
      </c>
      <c r="Z104" s="118">
        <f>N30-K30</f>
        <v>0</v>
      </c>
    </row>
    <row r="105" spans="10:26" ht="15.75" customHeight="1" x14ac:dyDescent="0.25">
      <c r="J105" s="170" t="s">
        <v>36</v>
      </c>
      <c r="K105" s="171" t="s">
        <v>36</v>
      </c>
      <c r="L105" s="119" t="e">
        <f t="shared" si="16"/>
        <v>#DIV/0!</v>
      </c>
      <c r="M105" s="120" t="e">
        <f t="shared" si="16"/>
        <v>#DIV/0!</v>
      </c>
      <c r="N105" s="121" t="e">
        <f t="shared" si="16"/>
        <v>#DIV/0!</v>
      </c>
      <c r="O105" s="122" t="e">
        <f t="shared" si="13"/>
        <v>#DIV/0!</v>
      </c>
      <c r="P105" s="123" t="e">
        <f t="shared" si="13"/>
        <v>#DIV/0!</v>
      </c>
      <c r="Q105" s="124" t="e">
        <f t="shared" si="13"/>
        <v>#DIV/0!</v>
      </c>
      <c r="V105" s="170" t="s">
        <v>36</v>
      </c>
      <c r="W105" s="171" t="s">
        <v>36</v>
      </c>
      <c r="X105" s="118">
        <f t="shared" si="15"/>
        <v>0</v>
      </c>
      <c r="Y105" s="118">
        <f t="shared" si="15"/>
        <v>0</v>
      </c>
      <c r="Z105" s="118">
        <f t="shared" si="15"/>
        <v>0</v>
      </c>
    </row>
    <row r="106" spans="10:26" ht="15.75" customHeight="1" x14ac:dyDescent="0.25">
      <c r="J106" s="170" t="s">
        <v>37</v>
      </c>
      <c r="K106" s="171" t="s">
        <v>37</v>
      </c>
      <c r="L106" s="119" t="e">
        <f t="shared" si="16"/>
        <v>#DIV/0!</v>
      </c>
      <c r="M106" s="120" t="e">
        <f t="shared" si="16"/>
        <v>#DIV/0!</v>
      </c>
      <c r="N106" s="121" t="e">
        <f t="shared" si="16"/>
        <v>#DIV/0!</v>
      </c>
      <c r="O106" s="122" t="e">
        <f t="shared" si="13"/>
        <v>#DIV/0!</v>
      </c>
      <c r="P106" s="123" t="e">
        <f t="shared" si="13"/>
        <v>#DIV/0!</v>
      </c>
      <c r="Q106" s="124" t="e">
        <f t="shared" si="13"/>
        <v>#DIV/0!</v>
      </c>
      <c r="V106" s="170" t="s">
        <v>37</v>
      </c>
      <c r="W106" s="171" t="s">
        <v>37</v>
      </c>
      <c r="X106" s="118">
        <f>160.4-161.4</f>
        <v>-1</v>
      </c>
      <c r="Y106" s="118">
        <f>121.05-121.14</f>
        <v>-9.0000000000003411E-2</v>
      </c>
      <c r="Z106" s="118">
        <f t="shared" si="15"/>
        <v>0</v>
      </c>
    </row>
    <row r="107" spans="10:26" ht="15.75" customHeight="1" x14ac:dyDescent="0.25">
      <c r="J107" s="170" t="s">
        <v>38</v>
      </c>
      <c r="K107" s="171" t="s">
        <v>38</v>
      </c>
      <c r="L107" s="119" t="e">
        <f>((I34-L34)/I34)*100</f>
        <v>#DIV/0!</v>
      </c>
      <c r="M107" s="120" t="e">
        <f>((J34-M34)/J34)*100</f>
        <v>#DIV/0!</v>
      </c>
      <c r="N107" s="121" t="e">
        <f>((K34-N34)/K34)*100</f>
        <v>#DIV/0!</v>
      </c>
      <c r="O107" s="122" t="e">
        <f>(L34/I34)*100</f>
        <v>#DIV/0!</v>
      </c>
      <c r="P107" s="123" t="e">
        <f>(M34/J34)*100</f>
        <v>#DIV/0!</v>
      </c>
      <c r="Q107" s="124" t="e">
        <f>(N34/K34)*100</f>
        <v>#DIV/0!</v>
      </c>
      <c r="V107" s="170" t="s">
        <v>38</v>
      </c>
      <c r="W107" s="171" t="s">
        <v>38</v>
      </c>
      <c r="X107" s="118">
        <f>L34-I34</f>
        <v>0</v>
      </c>
      <c r="Y107" s="118">
        <f>M34-J34</f>
        <v>0</v>
      </c>
      <c r="Z107" s="118">
        <f>N34-K34</f>
        <v>0</v>
      </c>
    </row>
    <row r="108" spans="10:26" ht="15.75" customHeight="1" x14ac:dyDescent="0.25">
      <c r="J108" s="170" t="s">
        <v>39</v>
      </c>
      <c r="K108" s="171" t="s">
        <v>39</v>
      </c>
      <c r="L108" s="119" t="e">
        <f>((#REF!-#REF!)/#REF!)*100</f>
        <v>#REF!</v>
      </c>
      <c r="M108" s="120" t="e">
        <f>((#REF!-#REF!)/#REF!)*100</f>
        <v>#REF!</v>
      </c>
      <c r="N108" s="121" t="e">
        <f>((#REF!-#REF!)/#REF!)*100</f>
        <v>#REF!</v>
      </c>
      <c r="O108" s="122" t="e">
        <f>(#REF!/#REF!)*100</f>
        <v>#REF!</v>
      </c>
      <c r="P108" s="123" t="e">
        <f>(#REF!/#REF!)*100</f>
        <v>#REF!</v>
      </c>
      <c r="Q108" s="124" t="e">
        <f>(#REF!/#REF!)*100</f>
        <v>#REF!</v>
      </c>
      <c r="V108" s="170" t="s">
        <v>39</v>
      </c>
      <c r="W108" s="171" t="s">
        <v>39</v>
      </c>
      <c r="X108" s="118" t="e">
        <f>#REF!-#REF!</f>
        <v>#REF!</v>
      </c>
      <c r="Y108" s="118" t="e">
        <f>#REF!-#REF!</f>
        <v>#REF!</v>
      </c>
      <c r="Z108" s="118" t="e">
        <f>#REF!-#REF!</f>
        <v>#REF!</v>
      </c>
    </row>
    <row r="109" spans="10:26" ht="15.75" customHeight="1" x14ac:dyDescent="0.25">
      <c r="J109" s="170" t="s">
        <v>40</v>
      </c>
      <c r="K109" s="171" t="s">
        <v>40</v>
      </c>
      <c r="L109" s="119" t="e">
        <f>((#REF!-#REF!)/#REF!)*100</f>
        <v>#REF!</v>
      </c>
      <c r="M109" s="120" t="e">
        <f>((#REF!-#REF!)/#REF!)*100</f>
        <v>#REF!</v>
      </c>
      <c r="N109" s="121" t="e">
        <f>((#REF!-#REF!)/#REF!)*100</f>
        <v>#REF!</v>
      </c>
      <c r="O109" s="122" t="e">
        <f>(#REF!/#REF!)*100</f>
        <v>#REF!</v>
      </c>
      <c r="P109" s="123" t="e">
        <f>(#REF!/#REF!)*100</f>
        <v>#REF!</v>
      </c>
      <c r="Q109" s="124" t="e">
        <f>(#REF!/#REF!)*100</f>
        <v>#REF!</v>
      </c>
      <c r="V109" s="170" t="s">
        <v>40</v>
      </c>
      <c r="W109" s="171" t="s">
        <v>40</v>
      </c>
      <c r="X109" s="118" t="e">
        <f>#REF!-#REF!</f>
        <v>#REF!</v>
      </c>
      <c r="Y109" s="118" t="e">
        <f>#REF!-#REF!</f>
        <v>#REF!</v>
      </c>
      <c r="Z109" s="118" t="e">
        <f>#REF!-#REF!</f>
        <v>#REF!</v>
      </c>
    </row>
    <row r="110" spans="10:26" ht="15.75" customHeight="1" x14ac:dyDescent="0.25">
      <c r="J110" s="170" t="s">
        <v>42</v>
      </c>
      <c r="K110" s="171" t="s">
        <v>42</v>
      </c>
      <c r="L110" s="119" t="e">
        <f t="shared" si="16"/>
        <v>#DIV/0!</v>
      </c>
      <c r="M110" s="120" t="e">
        <f t="shared" si="16"/>
        <v>#DIV/0!</v>
      </c>
      <c r="N110" s="121" t="e">
        <f t="shared" si="16"/>
        <v>#DIV/0!</v>
      </c>
      <c r="O110" s="122" t="e">
        <f t="shared" si="13"/>
        <v>#DIV/0!</v>
      </c>
      <c r="P110" s="123" t="e">
        <f t="shared" si="13"/>
        <v>#DIV/0!</v>
      </c>
      <c r="Q110" s="124" t="e">
        <f t="shared" si="13"/>
        <v>#DIV/0!</v>
      </c>
      <c r="V110" s="170" t="s">
        <v>42</v>
      </c>
      <c r="W110" s="171" t="s">
        <v>42</v>
      </c>
      <c r="X110" s="118">
        <f t="shared" ref="X110:Z111" si="17">L36-I36</f>
        <v>0</v>
      </c>
      <c r="Y110" s="118">
        <f t="shared" si="17"/>
        <v>0</v>
      </c>
      <c r="Z110" s="118">
        <f t="shared" si="17"/>
        <v>0</v>
      </c>
    </row>
    <row r="111" spans="10:26" ht="15.75" customHeight="1" x14ac:dyDescent="0.25">
      <c r="X111" s="118">
        <f t="shared" si="17"/>
        <v>-922.15600000000018</v>
      </c>
      <c r="Y111" s="118">
        <f t="shared" si="17"/>
        <v>32.094000000000008</v>
      </c>
      <c r="Z111" s="118">
        <f t="shared" si="17"/>
        <v>-89.07</v>
      </c>
    </row>
    <row r="112" spans="10:26" ht="15.75" customHeight="1" x14ac:dyDescent="0.25">
      <c r="T112" s="104"/>
      <c r="V112" s="168"/>
      <c r="W112" s="169"/>
    </row>
    <row r="113" spans="16:16" ht="15.75" customHeight="1" x14ac:dyDescent="0.25">
      <c r="P113" s="95" t="s">
        <v>172</v>
      </c>
    </row>
  </sheetData>
  <mergeCells count="90">
    <mergeCell ref="A3:N3"/>
    <mergeCell ref="P3:Z3"/>
    <mergeCell ref="AB3:AH3"/>
    <mergeCell ref="AJ3:AP3"/>
    <mergeCell ref="A4:A7"/>
    <mergeCell ref="B4:B7"/>
    <mergeCell ref="C4:H4"/>
    <mergeCell ref="I4:N4"/>
    <mergeCell ref="P4:P7"/>
    <mergeCell ref="Q4:S4"/>
    <mergeCell ref="C5:E6"/>
    <mergeCell ref="F5:H6"/>
    <mergeCell ref="I5:K6"/>
    <mergeCell ref="L5:N6"/>
    <mergeCell ref="Q5:S6"/>
    <mergeCell ref="AC4:AE4"/>
    <mergeCell ref="AF4:AH4"/>
    <mergeCell ref="AJ4:AJ7"/>
    <mergeCell ref="AK4:AM4"/>
    <mergeCell ref="AN4:AP4"/>
    <mergeCell ref="AC5:AE6"/>
    <mergeCell ref="AF5:AH6"/>
    <mergeCell ref="AK5:AM6"/>
    <mergeCell ref="AN5:AP6"/>
    <mergeCell ref="Y4:Y6"/>
    <mergeCell ref="Z4:Z6"/>
    <mergeCell ref="AB4:AB7"/>
    <mergeCell ref="V5:X6"/>
    <mergeCell ref="J83:K83"/>
    <mergeCell ref="V83:W83"/>
    <mergeCell ref="J82:K82"/>
    <mergeCell ref="V82:W82"/>
    <mergeCell ref="T4:T6"/>
    <mergeCell ref="U4:U6"/>
    <mergeCell ref="V4:X4"/>
    <mergeCell ref="J84:K84"/>
    <mergeCell ref="V84:W84"/>
    <mergeCell ref="J85:K85"/>
    <mergeCell ref="V85:W85"/>
    <mergeCell ref="J86:K86"/>
    <mergeCell ref="V86:W86"/>
    <mergeCell ref="J87:K87"/>
    <mergeCell ref="V87:W87"/>
    <mergeCell ref="J88:K88"/>
    <mergeCell ref="V88:W88"/>
    <mergeCell ref="J89:K89"/>
    <mergeCell ref="V89:W89"/>
    <mergeCell ref="J90:K90"/>
    <mergeCell ref="V90:W90"/>
    <mergeCell ref="J91:K91"/>
    <mergeCell ref="V91:W91"/>
    <mergeCell ref="J92:K92"/>
    <mergeCell ref="V92:W92"/>
    <mergeCell ref="J93:K93"/>
    <mergeCell ref="V93:W93"/>
    <mergeCell ref="J94:K94"/>
    <mergeCell ref="V94:W94"/>
    <mergeCell ref="J95:K95"/>
    <mergeCell ref="V95:W95"/>
    <mergeCell ref="J96:K96"/>
    <mergeCell ref="V96:W96"/>
    <mergeCell ref="J97:K97"/>
    <mergeCell ref="V97:W97"/>
    <mergeCell ref="J98:K98"/>
    <mergeCell ref="V98:W98"/>
    <mergeCell ref="J99:K99"/>
    <mergeCell ref="V99:W99"/>
    <mergeCell ref="J100:K100"/>
    <mergeCell ref="V100:W100"/>
    <mergeCell ref="J101:K101"/>
    <mergeCell ref="V101:W101"/>
    <mergeCell ref="J102:K102"/>
    <mergeCell ref="V102:W102"/>
    <mergeCell ref="J103:K103"/>
    <mergeCell ref="V103:W103"/>
    <mergeCell ref="J104:K104"/>
    <mergeCell ref="V104:W104"/>
    <mergeCell ref="J105:K105"/>
    <mergeCell ref="V105:W105"/>
    <mergeCell ref="J106:K106"/>
    <mergeCell ref="V106:W106"/>
    <mergeCell ref="J110:K110"/>
    <mergeCell ref="V110:W110"/>
    <mergeCell ref="V112:W112"/>
    <mergeCell ref="J107:K107"/>
    <mergeCell ref="V107:W107"/>
    <mergeCell ref="J108:K108"/>
    <mergeCell ref="V108:W108"/>
    <mergeCell ref="J109:K109"/>
    <mergeCell ref="V109:W109"/>
  </mergeCells>
  <conditionalFormatting sqref="X82:Z111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82:Q11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82:Q110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L80:N110">
    <cfRule type="colorScale" priority="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113"/>
  <sheetViews>
    <sheetView topLeftCell="A4" zoomScale="55" zoomScaleNormal="55" workbookViewId="0">
      <selection activeCell="E54" sqref="E54"/>
    </sheetView>
  </sheetViews>
  <sheetFormatPr defaultColWidth="14.42578125" defaultRowHeight="15.75" x14ac:dyDescent="0.25"/>
  <cols>
    <col min="1" max="1" width="6.140625" style="95" customWidth="1"/>
    <col min="2" max="2" width="55.5703125" style="95" customWidth="1"/>
    <col min="3" max="11" width="14.42578125" style="95"/>
    <col min="12" max="12" width="14.42578125" style="95" customWidth="1"/>
    <col min="13" max="15" width="14.42578125" style="95"/>
    <col min="16" max="16" width="45.5703125" style="95" customWidth="1"/>
    <col min="17" max="27" width="14.42578125" style="95"/>
    <col min="28" max="28" width="45.85546875" style="95" customWidth="1"/>
    <col min="29" max="35" width="14.42578125" style="95"/>
    <col min="36" max="36" width="45.28515625" style="95" customWidth="1"/>
    <col min="37" max="16384" width="14.42578125" style="95"/>
  </cols>
  <sheetData>
    <row r="2" spans="1:42" ht="196.5" customHeight="1" x14ac:dyDescent="0.25">
      <c r="B2" s="7" t="s">
        <v>45</v>
      </c>
    </row>
    <row r="3" spans="1:42" ht="42" customHeight="1" x14ac:dyDescent="0.25">
      <c r="A3" s="186" t="s">
        <v>49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P3" s="187" t="s">
        <v>50</v>
      </c>
      <c r="Q3" s="187"/>
      <c r="R3" s="187"/>
      <c r="S3" s="187"/>
      <c r="T3" s="187"/>
      <c r="U3" s="187"/>
      <c r="V3" s="187"/>
      <c r="W3" s="187"/>
      <c r="X3" s="187"/>
      <c r="Y3" s="187"/>
      <c r="Z3" s="187"/>
      <c r="AB3" s="187" t="s">
        <v>51</v>
      </c>
      <c r="AC3" s="187"/>
      <c r="AD3" s="187"/>
      <c r="AE3" s="187"/>
      <c r="AF3" s="187"/>
      <c r="AG3" s="187"/>
      <c r="AH3" s="187"/>
      <c r="AJ3" s="188" t="s">
        <v>52</v>
      </c>
      <c r="AK3" s="188"/>
      <c r="AL3" s="188"/>
      <c r="AM3" s="188"/>
      <c r="AN3" s="188"/>
      <c r="AO3" s="188"/>
      <c r="AP3" s="188"/>
    </row>
    <row r="4" spans="1:42" ht="30.75" customHeight="1" x14ac:dyDescent="0.25">
      <c r="A4" s="145" t="s">
        <v>0</v>
      </c>
      <c r="B4" s="147" t="s">
        <v>1</v>
      </c>
      <c r="C4" s="189" t="s">
        <v>2</v>
      </c>
      <c r="D4" s="190"/>
      <c r="E4" s="190"/>
      <c r="F4" s="190"/>
      <c r="G4" s="190"/>
      <c r="H4" s="190"/>
      <c r="I4" s="180" t="s">
        <v>5</v>
      </c>
      <c r="J4" s="180"/>
      <c r="K4" s="180"/>
      <c r="L4" s="180"/>
      <c r="M4" s="180"/>
      <c r="N4" s="180"/>
      <c r="P4" s="147" t="s">
        <v>1</v>
      </c>
      <c r="Q4" s="191" t="s">
        <v>2</v>
      </c>
      <c r="R4" s="190"/>
      <c r="S4" s="190"/>
      <c r="T4" s="172" t="s">
        <v>3</v>
      </c>
      <c r="U4" s="172" t="s">
        <v>4</v>
      </c>
      <c r="V4" s="177" t="s">
        <v>5</v>
      </c>
      <c r="W4" s="178"/>
      <c r="X4" s="179"/>
      <c r="Y4" s="172" t="s">
        <v>3</v>
      </c>
      <c r="Z4" s="172" t="s">
        <v>4</v>
      </c>
      <c r="AB4" s="147" t="s">
        <v>1</v>
      </c>
      <c r="AC4" s="192" t="s">
        <v>2</v>
      </c>
      <c r="AD4" s="192"/>
      <c r="AE4" s="192"/>
      <c r="AF4" s="180" t="s">
        <v>5</v>
      </c>
      <c r="AG4" s="180"/>
      <c r="AH4" s="180"/>
      <c r="AJ4" s="181" t="s">
        <v>1</v>
      </c>
      <c r="AK4" s="183" t="s">
        <v>2</v>
      </c>
      <c r="AL4" s="183"/>
      <c r="AM4" s="183"/>
      <c r="AN4" s="184" t="s">
        <v>5</v>
      </c>
      <c r="AO4" s="184"/>
      <c r="AP4" s="184"/>
    </row>
    <row r="5" spans="1:42" ht="27" customHeight="1" x14ac:dyDescent="0.25">
      <c r="A5" s="173"/>
      <c r="B5" s="173"/>
      <c r="C5" s="174" t="s">
        <v>6</v>
      </c>
      <c r="D5" s="173"/>
      <c r="E5" s="173"/>
      <c r="F5" s="174" t="s">
        <v>7</v>
      </c>
      <c r="G5" s="173"/>
      <c r="H5" s="173"/>
      <c r="I5" s="174" t="s">
        <v>6</v>
      </c>
      <c r="J5" s="174"/>
      <c r="K5" s="174"/>
      <c r="L5" s="174" t="s">
        <v>7</v>
      </c>
      <c r="M5" s="174"/>
      <c r="N5" s="174"/>
      <c r="P5" s="173"/>
      <c r="Q5" s="174" t="s">
        <v>7</v>
      </c>
      <c r="R5" s="173"/>
      <c r="S5" s="173"/>
      <c r="T5" s="172"/>
      <c r="U5" s="172"/>
      <c r="V5" s="174" t="s">
        <v>7</v>
      </c>
      <c r="W5" s="174"/>
      <c r="X5" s="174"/>
      <c r="Y5" s="172"/>
      <c r="Z5" s="172"/>
      <c r="AB5" s="173"/>
      <c r="AC5" s="174" t="s">
        <v>7</v>
      </c>
      <c r="AD5" s="174"/>
      <c r="AE5" s="174"/>
      <c r="AF5" s="174" t="s">
        <v>7</v>
      </c>
      <c r="AG5" s="174"/>
      <c r="AH5" s="174"/>
      <c r="AJ5" s="182"/>
      <c r="AK5" s="185" t="s">
        <v>7</v>
      </c>
      <c r="AL5" s="185"/>
      <c r="AM5" s="185"/>
      <c r="AN5" s="185" t="s">
        <v>7</v>
      </c>
      <c r="AO5" s="185"/>
      <c r="AP5" s="185"/>
    </row>
    <row r="6" spans="1:42" ht="32.25" customHeight="1" x14ac:dyDescent="0.25">
      <c r="A6" s="173"/>
      <c r="B6" s="173"/>
      <c r="C6" s="173"/>
      <c r="D6" s="173"/>
      <c r="E6" s="173"/>
      <c r="F6" s="173"/>
      <c r="G6" s="173"/>
      <c r="H6" s="173"/>
      <c r="I6" s="174"/>
      <c r="J6" s="174"/>
      <c r="K6" s="174"/>
      <c r="L6" s="174"/>
      <c r="M6" s="174"/>
      <c r="N6" s="174"/>
      <c r="P6" s="173"/>
      <c r="Q6" s="173"/>
      <c r="R6" s="173"/>
      <c r="S6" s="173"/>
      <c r="T6" s="172"/>
      <c r="U6" s="172"/>
      <c r="V6" s="174"/>
      <c r="W6" s="174"/>
      <c r="X6" s="174"/>
      <c r="Y6" s="172"/>
      <c r="Z6" s="172"/>
      <c r="AB6" s="173"/>
      <c r="AC6" s="174"/>
      <c r="AD6" s="174"/>
      <c r="AE6" s="174"/>
      <c r="AF6" s="174"/>
      <c r="AG6" s="174"/>
      <c r="AH6" s="174"/>
      <c r="AJ6" s="182"/>
      <c r="AK6" s="185"/>
      <c r="AL6" s="185"/>
      <c r="AM6" s="185"/>
      <c r="AN6" s="185"/>
      <c r="AO6" s="185"/>
      <c r="AP6" s="185"/>
    </row>
    <row r="7" spans="1:42" x14ac:dyDescent="0.25">
      <c r="A7" s="173"/>
      <c r="B7" s="173"/>
      <c r="C7" s="137" t="s">
        <v>8</v>
      </c>
      <c r="D7" s="137" t="s">
        <v>9</v>
      </c>
      <c r="E7" s="137" t="s">
        <v>10</v>
      </c>
      <c r="F7" s="137" t="s">
        <v>8</v>
      </c>
      <c r="G7" s="137" t="s">
        <v>9</v>
      </c>
      <c r="H7" s="137" t="s">
        <v>10</v>
      </c>
      <c r="I7" s="137" t="s">
        <v>8</v>
      </c>
      <c r="J7" s="137" t="s">
        <v>9</v>
      </c>
      <c r="K7" s="137" t="s">
        <v>10</v>
      </c>
      <c r="L7" s="137" t="s">
        <v>8</v>
      </c>
      <c r="M7" s="137" t="s">
        <v>9</v>
      </c>
      <c r="N7" s="137" t="s">
        <v>10</v>
      </c>
      <c r="P7" s="173"/>
      <c r="Q7" s="105" t="s">
        <v>8</v>
      </c>
      <c r="R7" s="105" t="s">
        <v>9</v>
      </c>
      <c r="S7" s="105" t="s">
        <v>11</v>
      </c>
      <c r="T7" s="105" t="s">
        <v>12</v>
      </c>
      <c r="U7" s="105" t="s">
        <v>12</v>
      </c>
      <c r="V7" s="105" t="s">
        <v>8</v>
      </c>
      <c r="W7" s="105" t="s">
        <v>9</v>
      </c>
      <c r="X7" s="105" t="s">
        <v>11</v>
      </c>
      <c r="Y7" s="105" t="s">
        <v>12</v>
      </c>
      <c r="Z7" s="105" t="s">
        <v>12</v>
      </c>
      <c r="AB7" s="173"/>
      <c r="AC7" s="137" t="s">
        <v>8</v>
      </c>
      <c r="AD7" s="137" t="s">
        <v>9</v>
      </c>
      <c r="AE7" s="137" t="s">
        <v>11</v>
      </c>
      <c r="AF7" s="137" t="s">
        <v>8</v>
      </c>
      <c r="AG7" s="137" t="s">
        <v>9</v>
      </c>
      <c r="AH7" s="137" t="s">
        <v>11</v>
      </c>
      <c r="AJ7" s="182"/>
      <c r="AK7" s="137" t="s">
        <v>8</v>
      </c>
      <c r="AL7" s="137" t="s">
        <v>9</v>
      </c>
      <c r="AM7" s="137" t="s">
        <v>11</v>
      </c>
      <c r="AN7" s="137" t="s">
        <v>8</v>
      </c>
      <c r="AO7" s="137" t="s">
        <v>9</v>
      </c>
      <c r="AP7" s="137" t="s">
        <v>11</v>
      </c>
    </row>
    <row r="8" spans="1:42" x14ac:dyDescent="0.25">
      <c r="A8" s="106">
        <v>1</v>
      </c>
      <c r="B8" s="85" t="s">
        <v>13</v>
      </c>
      <c r="C8" s="20" t="s">
        <v>227</v>
      </c>
      <c r="D8" s="20">
        <v>124.664</v>
      </c>
      <c r="E8" s="20">
        <v>27.5</v>
      </c>
      <c r="F8" s="20">
        <v>261.08499999999998</v>
      </c>
      <c r="G8" s="20">
        <v>124.194</v>
      </c>
      <c r="H8" s="20">
        <v>26.65</v>
      </c>
      <c r="I8" s="20" t="s">
        <v>228</v>
      </c>
      <c r="J8" s="20">
        <v>546.13699999999994</v>
      </c>
      <c r="K8" s="20">
        <v>117.5</v>
      </c>
      <c r="L8" s="20">
        <v>1210.962</v>
      </c>
      <c r="M8" s="20">
        <v>561.52499999999998</v>
      </c>
      <c r="N8" s="20">
        <v>127.95</v>
      </c>
      <c r="P8" s="85" t="s">
        <v>13</v>
      </c>
      <c r="Q8" s="138">
        <v>0.95399999999999996</v>
      </c>
      <c r="R8" s="138">
        <v>0.56000000000000005</v>
      </c>
      <c r="S8" s="138" t="s">
        <v>48</v>
      </c>
      <c r="T8" s="138">
        <v>3</v>
      </c>
      <c r="U8" s="138">
        <v>4</v>
      </c>
      <c r="V8" s="138">
        <v>1.8939999999999999</v>
      </c>
      <c r="W8" s="138">
        <v>0.56000000000000005</v>
      </c>
      <c r="X8" s="138" t="s">
        <v>48</v>
      </c>
      <c r="Y8" s="138">
        <v>12</v>
      </c>
      <c r="Z8" s="138">
        <v>8</v>
      </c>
      <c r="AB8" s="10" t="s">
        <v>13</v>
      </c>
      <c r="AC8" s="138">
        <v>0</v>
      </c>
      <c r="AD8" s="138">
        <v>0.16</v>
      </c>
      <c r="AE8" s="138">
        <v>0.02</v>
      </c>
      <c r="AF8" s="138">
        <v>0.47499999999999998</v>
      </c>
      <c r="AG8" s="138">
        <v>1.17</v>
      </c>
      <c r="AH8" s="138">
        <v>0.09</v>
      </c>
      <c r="AJ8" s="129" t="s">
        <v>13</v>
      </c>
      <c r="AK8" s="137">
        <v>33.765000000000001</v>
      </c>
      <c r="AL8" s="137">
        <v>19.63</v>
      </c>
      <c r="AM8" s="137">
        <v>1.95</v>
      </c>
      <c r="AN8" s="137">
        <v>153.77500000000001</v>
      </c>
      <c r="AO8" s="137">
        <v>109.482</v>
      </c>
      <c r="AP8" s="137">
        <v>13.4</v>
      </c>
    </row>
    <row r="9" spans="1:42" x14ac:dyDescent="0.25">
      <c r="A9" s="138">
        <v>2</v>
      </c>
      <c r="B9" s="86" t="s">
        <v>14</v>
      </c>
      <c r="C9" s="20">
        <v>73.822000000000003</v>
      </c>
      <c r="D9" s="20">
        <v>16.59</v>
      </c>
      <c r="E9" s="20">
        <v>5.25</v>
      </c>
      <c r="F9" s="20">
        <v>74.504999999999995</v>
      </c>
      <c r="G9" s="20">
        <v>22.891999999999999</v>
      </c>
      <c r="H9" s="20">
        <v>4.45</v>
      </c>
      <c r="I9" s="20">
        <v>410.57600000000002</v>
      </c>
      <c r="J9" s="20">
        <v>92.656999999999996</v>
      </c>
      <c r="K9" s="20">
        <v>28.05</v>
      </c>
      <c r="L9" s="20">
        <v>425.61099999999999</v>
      </c>
      <c r="M9" s="20">
        <v>131.053</v>
      </c>
      <c r="N9" s="20">
        <v>28.18</v>
      </c>
      <c r="P9" s="86" t="s">
        <v>14</v>
      </c>
      <c r="Q9" s="138">
        <v>0</v>
      </c>
      <c r="R9" s="138">
        <v>4.2000000000000003E-2</v>
      </c>
      <c r="S9" s="138">
        <v>0</v>
      </c>
      <c r="T9" s="138">
        <v>0</v>
      </c>
      <c r="U9" s="138">
        <v>0</v>
      </c>
      <c r="V9" s="138">
        <v>3.5000000000000003E-2</v>
      </c>
      <c r="W9" s="138">
        <v>4.2000000000000003E-2</v>
      </c>
      <c r="X9" s="138">
        <v>0</v>
      </c>
      <c r="Y9" s="138">
        <v>0</v>
      </c>
      <c r="Z9" s="138">
        <v>0</v>
      </c>
      <c r="AB9" s="11" t="s">
        <v>14</v>
      </c>
      <c r="AC9" s="138">
        <v>0</v>
      </c>
      <c r="AD9" s="138">
        <v>0.13800000000000001</v>
      </c>
      <c r="AE9" s="138">
        <v>0</v>
      </c>
      <c r="AF9" s="138">
        <v>0.438</v>
      </c>
      <c r="AG9" s="138">
        <v>3.92</v>
      </c>
      <c r="AH9" s="138">
        <v>0</v>
      </c>
      <c r="AJ9" s="130" t="s">
        <v>14</v>
      </c>
      <c r="AK9" s="137">
        <v>6.5549999999999997</v>
      </c>
      <c r="AL9" s="137">
        <v>1.5</v>
      </c>
      <c r="AM9" s="137">
        <v>0</v>
      </c>
      <c r="AN9" s="137">
        <v>23.125</v>
      </c>
      <c r="AO9" s="137">
        <v>17.126000000000001</v>
      </c>
      <c r="AP9" s="137">
        <v>0.52</v>
      </c>
    </row>
    <row r="10" spans="1:42" x14ac:dyDescent="0.25">
      <c r="A10" s="106">
        <v>3</v>
      </c>
      <c r="B10" s="86" t="s">
        <v>15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P10" s="86" t="s">
        <v>15</v>
      </c>
      <c r="Q10" s="138">
        <v>0</v>
      </c>
      <c r="R10" s="138">
        <v>0</v>
      </c>
      <c r="S10" s="138">
        <v>0</v>
      </c>
      <c r="T10" s="138">
        <v>0</v>
      </c>
      <c r="U10" s="138">
        <v>0</v>
      </c>
      <c r="V10" s="138">
        <v>0</v>
      </c>
      <c r="W10" s="138">
        <v>0</v>
      </c>
      <c r="X10" s="138">
        <v>0</v>
      </c>
      <c r="Y10" s="138">
        <v>0</v>
      </c>
      <c r="Z10" s="138">
        <v>0</v>
      </c>
      <c r="AB10" s="11" t="s">
        <v>15</v>
      </c>
      <c r="AC10" s="138">
        <v>0</v>
      </c>
      <c r="AD10" s="138">
        <v>0</v>
      </c>
      <c r="AE10" s="138">
        <v>0</v>
      </c>
      <c r="AF10" s="138">
        <v>0</v>
      </c>
      <c r="AG10" s="138">
        <v>0</v>
      </c>
      <c r="AH10" s="138">
        <v>0</v>
      </c>
      <c r="AJ10" s="130" t="s">
        <v>15</v>
      </c>
      <c r="AK10" s="137">
        <v>0</v>
      </c>
      <c r="AL10" s="137">
        <v>0</v>
      </c>
      <c r="AM10" s="137">
        <v>0</v>
      </c>
      <c r="AN10" s="137">
        <v>0</v>
      </c>
      <c r="AO10" s="137">
        <v>0</v>
      </c>
      <c r="AP10" s="137">
        <v>0</v>
      </c>
    </row>
    <row r="11" spans="1:42" x14ac:dyDescent="0.25">
      <c r="A11" s="138">
        <v>4</v>
      </c>
      <c r="B11" s="85" t="s">
        <v>16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P11" s="85" t="s">
        <v>16</v>
      </c>
      <c r="Q11" s="138">
        <v>0</v>
      </c>
      <c r="R11" s="138">
        <v>0</v>
      </c>
      <c r="S11" s="138">
        <v>0</v>
      </c>
      <c r="T11" s="138">
        <v>0</v>
      </c>
      <c r="U11" s="138">
        <v>0</v>
      </c>
      <c r="V11" s="138">
        <v>0</v>
      </c>
      <c r="W11" s="138">
        <v>0</v>
      </c>
      <c r="X11" s="138">
        <v>0</v>
      </c>
      <c r="Y11" s="138">
        <v>0</v>
      </c>
      <c r="Z11" s="138">
        <v>0</v>
      </c>
      <c r="AB11" s="10" t="s">
        <v>16</v>
      </c>
      <c r="AC11" s="138">
        <v>0</v>
      </c>
      <c r="AD11" s="138">
        <v>0</v>
      </c>
      <c r="AE11" s="138">
        <v>0</v>
      </c>
      <c r="AF11" s="138">
        <v>0</v>
      </c>
      <c r="AG11" s="138">
        <v>0</v>
      </c>
      <c r="AH11" s="138">
        <v>0</v>
      </c>
      <c r="AJ11" s="129" t="s">
        <v>16</v>
      </c>
      <c r="AK11" s="137">
        <v>0</v>
      </c>
      <c r="AL11" s="137">
        <v>0</v>
      </c>
      <c r="AM11" s="137">
        <v>0</v>
      </c>
      <c r="AN11" s="137">
        <v>0</v>
      </c>
      <c r="AO11" s="137">
        <v>0</v>
      </c>
      <c r="AP11" s="137">
        <v>0</v>
      </c>
    </row>
    <row r="12" spans="1:42" ht="17.25" customHeight="1" x14ac:dyDescent="0.25">
      <c r="A12" s="106">
        <v>5</v>
      </c>
      <c r="B12" s="85" t="s">
        <v>17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P12" s="85" t="s">
        <v>17</v>
      </c>
      <c r="Q12" s="138">
        <v>0</v>
      </c>
      <c r="R12" s="138">
        <v>0</v>
      </c>
      <c r="S12" s="138">
        <v>0</v>
      </c>
      <c r="T12" s="138">
        <v>0</v>
      </c>
      <c r="U12" s="138">
        <v>0</v>
      </c>
      <c r="V12" s="138">
        <v>0</v>
      </c>
      <c r="W12" s="138">
        <v>0</v>
      </c>
      <c r="X12" s="138">
        <v>0</v>
      </c>
      <c r="Y12" s="138">
        <v>0</v>
      </c>
      <c r="Z12" s="138">
        <v>0</v>
      </c>
      <c r="AB12" s="10" t="s">
        <v>17</v>
      </c>
      <c r="AC12" s="138">
        <v>0</v>
      </c>
      <c r="AD12" s="138">
        <v>0</v>
      </c>
      <c r="AE12" s="138">
        <v>0</v>
      </c>
      <c r="AF12" s="138">
        <v>0</v>
      </c>
      <c r="AG12" s="138">
        <v>0</v>
      </c>
      <c r="AH12" s="138">
        <v>0</v>
      </c>
      <c r="AJ12" s="129" t="s">
        <v>17</v>
      </c>
      <c r="AK12" s="137">
        <v>0</v>
      </c>
      <c r="AL12" s="137">
        <v>0</v>
      </c>
      <c r="AM12" s="137">
        <v>0</v>
      </c>
      <c r="AN12" s="137">
        <v>0</v>
      </c>
      <c r="AO12" s="137">
        <v>0</v>
      </c>
      <c r="AP12" s="137">
        <v>0</v>
      </c>
    </row>
    <row r="13" spans="1:42" x14ac:dyDescent="0.25">
      <c r="A13" s="138">
        <v>6</v>
      </c>
      <c r="B13" s="86" t="s">
        <v>18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P13" s="86" t="s">
        <v>18</v>
      </c>
      <c r="Q13" s="138">
        <v>0</v>
      </c>
      <c r="R13" s="138">
        <v>0</v>
      </c>
      <c r="S13" s="138">
        <v>0</v>
      </c>
      <c r="T13" s="138">
        <v>0</v>
      </c>
      <c r="U13" s="138">
        <v>0</v>
      </c>
      <c r="V13" s="138">
        <v>0</v>
      </c>
      <c r="W13" s="138">
        <v>0</v>
      </c>
      <c r="X13" s="138">
        <v>0</v>
      </c>
      <c r="Y13" s="138">
        <v>0</v>
      </c>
      <c r="Z13" s="138">
        <v>0</v>
      </c>
      <c r="AB13" s="11" t="s">
        <v>18</v>
      </c>
      <c r="AC13" s="138">
        <v>0</v>
      </c>
      <c r="AD13" s="138">
        <v>0</v>
      </c>
      <c r="AE13" s="138">
        <v>0</v>
      </c>
      <c r="AF13" s="138">
        <v>0</v>
      </c>
      <c r="AG13" s="138">
        <v>0</v>
      </c>
      <c r="AH13" s="138">
        <v>0</v>
      </c>
      <c r="AJ13" s="130" t="s">
        <v>18</v>
      </c>
      <c r="AK13" s="137">
        <v>0</v>
      </c>
      <c r="AL13" s="137">
        <v>0</v>
      </c>
      <c r="AM13" s="137">
        <v>0</v>
      </c>
      <c r="AN13" s="137">
        <v>0</v>
      </c>
      <c r="AO13" s="137">
        <v>0</v>
      </c>
      <c r="AP13" s="137">
        <v>0</v>
      </c>
    </row>
    <row r="14" spans="1:42" x14ac:dyDescent="0.25">
      <c r="A14" s="106">
        <v>7</v>
      </c>
      <c r="B14" s="86" t="s">
        <v>19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P14" s="86" t="s">
        <v>19</v>
      </c>
      <c r="Q14" s="138">
        <v>0</v>
      </c>
      <c r="R14" s="138">
        <v>0</v>
      </c>
      <c r="S14" s="138">
        <v>0</v>
      </c>
      <c r="T14" s="138">
        <v>0</v>
      </c>
      <c r="U14" s="138">
        <v>0</v>
      </c>
      <c r="V14" s="138">
        <v>0</v>
      </c>
      <c r="W14" s="138">
        <v>0</v>
      </c>
      <c r="X14" s="138">
        <v>0</v>
      </c>
      <c r="Y14" s="138">
        <v>0</v>
      </c>
      <c r="Z14" s="138">
        <v>0</v>
      </c>
      <c r="AB14" s="11" t="s">
        <v>19</v>
      </c>
      <c r="AC14" s="138">
        <v>0</v>
      </c>
      <c r="AD14" s="138">
        <v>0</v>
      </c>
      <c r="AE14" s="138">
        <v>0</v>
      </c>
      <c r="AF14" s="138">
        <v>0</v>
      </c>
      <c r="AG14" s="138">
        <v>0</v>
      </c>
      <c r="AH14" s="138">
        <v>0</v>
      </c>
      <c r="AJ14" s="130" t="s">
        <v>19</v>
      </c>
      <c r="AK14" s="137">
        <v>0</v>
      </c>
      <c r="AL14" s="137">
        <v>0</v>
      </c>
      <c r="AM14" s="137">
        <v>0</v>
      </c>
      <c r="AN14" s="137">
        <v>0</v>
      </c>
      <c r="AO14" s="137">
        <v>0</v>
      </c>
      <c r="AP14" s="137">
        <v>0</v>
      </c>
    </row>
    <row r="15" spans="1:42" x14ac:dyDescent="0.25">
      <c r="A15" s="138">
        <v>8</v>
      </c>
      <c r="B15" s="86" t="s">
        <v>20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P15" s="86" t="s">
        <v>20</v>
      </c>
      <c r="Q15" s="138">
        <v>0</v>
      </c>
      <c r="R15" s="138">
        <v>0</v>
      </c>
      <c r="S15" s="138">
        <v>0</v>
      </c>
      <c r="T15" s="138">
        <v>0</v>
      </c>
      <c r="U15" s="138">
        <v>0</v>
      </c>
      <c r="V15" s="138">
        <v>0</v>
      </c>
      <c r="W15" s="138">
        <v>0</v>
      </c>
      <c r="X15" s="138">
        <v>0</v>
      </c>
      <c r="Y15" s="138">
        <v>0</v>
      </c>
      <c r="Z15" s="138">
        <v>0</v>
      </c>
      <c r="AB15" s="11" t="s">
        <v>20</v>
      </c>
      <c r="AC15" s="138">
        <v>0</v>
      </c>
      <c r="AD15" s="138">
        <v>0</v>
      </c>
      <c r="AE15" s="138">
        <v>0</v>
      </c>
      <c r="AF15" s="138">
        <v>0</v>
      </c>
      <c r="AG15" s="138">
        <v>0</v>
      </c>
      <c r="AH15" s="138">
        <v>0</v>
      </c>
      <c r="AJ15" s="130" t="s">
        <v>20</v>
      </c>
      <c r="AK15" s="137">
        <v>0</v>
      </c>
      <c r="AL15" s="137">
        <v>0</v>
      </c>
      <c r="AM15" s="137">
        <v>0</v>
      </c>
      <c r="AN15" s="137">
        <v>0</v>
      </c>
      <c r="AO15" s="137">
        <v>0</v>
      </c>
      <c r="AP15" s="137">
        <v>0</v>
      </c>
    </row>
    <row r="16" spans="1:42" ht="16.5" customHeight="1" x14ac:dyDescent="0.25">
      <c r="A16" s="106">
        <v>9</v>
      </c>
      <c r="B16" s="86" t="s">
        <v>21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P16" s="86" t="s">
        <v>21</v>
      </c>
      <c r="Q16" s="138">
        <v>0</v>
      </c>
      <c r="R16" s="138">
        <v>0</v>
      </c>
      <c r="S16" s="138">
        <v>0</v>
      </c>
      <c r="T16" s="138">
        <v>0</v>
      </c>
      <c r="U16" s="138">
        <v>0</v>
      </c>
      <c r="V16" s="138">
        <v>0</v>
      </c>
      <c r="W16" s="138">
        <v>0</v>
      </c>
      <c r="X16" s="138">
        <v>0</v>
      </c>
      <c r="Y16" s="138">
        <v>0</v>
      </c>
      <c r="Z16" s="138">
        <v>0</v>
      </c>
      <c r="AB16" s="11" t="s">
        <v>21</v>
      </c>
      <c r="AC16" s="138">
        <v>0</v>
      </c>
      <c r="AD16" s="138">
        <v>0</v>
      </c>
      <c r="AE16" s="138">
        <v>0</v>
      </c>
      <c r="AF16" s="138">
        <v>0</v>
      </c>
      <c r="AG16" s="138">
        <v>0</v>
      </c>
      <c r="AH16" s="138">
        <v>0</v>
      </c>
      <c r="AJ16" s="130" t="s">
        <v>21</v>
      </c>
      <c r="AK16" s="137">
        <v>0</v>
      </c>
      <c r="AL16" s="137">
        <v>0</v>
      </c>
      <c r="AM16" s="137">
        <v>0</v>
      </c>
      <c r="AN16" s="137">
        <v>0</v>
      </c>
      <c r="AO16" s="137">
        <v>0</v>
      </c>
      <c r="AP16" s="137">
        <v>0</v>
      </c>
    </row>
    <row r="17" spans="1:42" x14ac:dyDescent="0.25">
      <c r="A17" s="138">
        <v>10</v>
      </c>
      <c r="B17" s="86" t="s">
        <v>22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P17" s="86" t="s">
        <v>22</v>
      </c>
      <c r="Q17" s="138">
        <v>0</v>
      </c>
      <c r="R17" s="138">
        <v>0</v>
      </c>
      <c r="S17" s="138">
        <v>0</v>
      </c>
      <c r="T17" s="138">
        <v>0</v>
      </c>
      <c r="U17" s="138">
        <v>0</v>
      </c>
      <c r="V17" s="138">
        <v>0</v>
      </c>
      <c r="W17" s="138">
        <v>0</v>
      </c>
      <c r="X17" s="138">
        <v>0</v>
      </c>
      <c r="Y17" s="138">
        <v>0</v>
      </c>
      <c r="Z17" s="138">
        <v>0</v>
      </c>
      <c r="AB17" s="11" t="s">
        <v>22</v>
      </c>
      <c r="AC17" s="138">
        <v>0</v>
      </c>
      <c r="AD17" s="138">
        <v>0</v>
      </c>
      <c r="AE17" s="138">
        <v>0</v>
      </c>
      <c r="AF17" s="138">
        <v>0</v>
      </c>
      <c r="AG17" s="138">
        <v>0</v>
      </c>
      <c r="AH17" s="138">
        <v>0</v>
      </c>
      <c r="AJ17" s="130" t="s">
        <v>22</v>
      </c>
      <c r="AK17" s="137">
        <v>0</v>
      </c>
      <c r="AL17" s="137">
        <v>0</v>
      </c>
      <c r="AM17" s="137">
        <v>0</v>
      </c>
      <c r="AN17" s="137">
        <v>0</v>
      </c>
      <c r="AO17" s="137">
        <v>0</v>
      </c>
      <c r="AP17" s="137">
        <v>0</v>
      </c>
    </row>
    <row r="18" spans="1:42" x14ac:dyDescent="0.25">
      <c r="A18" s="106">
        <v>11</v>
      </c>
      <c r="B18" s="86" t="s">
        <v>23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P18" s="86" t="s">
        <v>23</v>
      </c>
      <c r="Q18" s="138">
        <v>0</v>
      </c>
      <c r="R18" s="138">
        <v>0</v>
      </c>
      <c r="S18" s="138">
        <v>0</v>
      </c>
      <c r="T18" s="138">
        <v>0</v>
      </c>
      <c r="U18" s="138">
        <v>0</v>
      </c>
      <c r="V18" s="138">
        <v>0</v>
      </c>
      <c r="W18" s="138">
        <v>0</v>
      </c>
      <c r="X18" s="138">
        <v>0</v>
      </c>
      <c r="Y18" s="138">
        <v>0</v>
      </c>
      <c r="Z18" s="138">
        <v>0</v>
      </c>
      <c r="AB18" s="11" t="s">
        <v>23</v>
      </c>
      <c r="AC18" s="138">
        <v>0</v>
      </c>
      <c r="AD18" s="138">
        <v>0</v>
      </c>
      <c r="AE18" s="138">
        <v>0</v>
      </c>
      <c r="AF18" s="138">
        <v>0</v>
      </c>
      <c r="AG18" s="138">
        <v>0</v>
      </c>
      <c r="AH18" s="138">
        <v>0</v>
      </c>
      <c r="AJ18" s="130" t="s">
        <v>23</v>
      </c>
      <c r="AK18" s="137">
        <v>0</v>
      </c>
      <c r="AL18" s="137">
        <v>0</v>
      </c>
      <c r="AM18" s="137">
        <v>0</v>
      </c>
      <c r="AN18" s="137">
        <v>0</v>
      </c>
      <c r="AO18" s="137">
        <v>0</v>
      </c>
      <c r="AP18" s="137">
        <v>0</v>
      </c>
    </row>
    <row r="19" spans="1:42" x14ac:dyDescent="0.25">
      <c r="A19" s="138">
        <v>12</v>
      </c>
      <c r="B19" s="86" t="s">
        <v>24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P19" s="86" t="s">
        <v>24</v>
      </c>
      <c r="Q19" s="138">
        <v>0</v>
      </c>
      <c r="R19" s="138">
        <v>0</v>
      </c>
      <c r="S19" s="138">
        <v>0</v>
      </c>
      <c r="T19" s="138">
        <v>0</v>
      </c>
      <c r="U19" s="138">
        <v>0</v>
      </c>
      <c r="V19" s="138">
        <v>0</v>
      </c>
      <c r="W19" s="138">
        <v>0</v>
      </c>
      <c r="X19" s="138">
        <v>0</v>
      </c>
      <c r="Y19" s="138">
        <v>0</v>
      </c>
      <c r="Z19" s="138">
        <v>0</v>
      </c>
      <c r="AB19" s="11" t="s">
        <v>24</v>
      </c>
      <c r="AC19" s="138">
        <v>0</v>
      </c>
      <c r="AD19" s="138">
        <v>0</v>
      </c>
      <c r="AE19" s="138">
        <v>0</v>
      </c>
      <c r="AF19" s="138">
        <v>0</v>
      </c>
      <c r="AG19" s="138">
        <v>0</v>
      </c>
      <c r="AH19" s="138">
        <v>0</v>
      </c>
      <c r="AJ19" s="130" t="s">
        <v>24</v>
      </c>
      <c r="AK19" s="137">
        <v>0</v>
      </c>
      <c r="AL19" s="137">
        <v>0</v>
      </c>
      <c r="AM19" s="137">
        <v>0</v>
      </c>
      <c r="AN19" s="137">
        <v>0</v>
      </c>
      <c r="AO19" s="137">
        <v>0</v>
      </c>
      <c r="AP19" s="137">
        <v>0</v>
      </c>
    </row>
    <row r="20" spans="1:42" s="108" customFormat="1" x14ac:dyDescent="0.25">
      <c r="A20" s="107">
        <v>13</v>
      </c>
      <c r="B20" s="87" t="s">
        <v>25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P20" s="87" t="s">
        <v>25</v>
      </c>
      <c r="Q20" s="138">
        <v>0</v>
      </c>
      <c r="R20" s="138">
        <v>0</v>
      </c>
      <c r="S20" s="138">
        <v>0</v>
      </c>
      <c r="T20" s="138">
        <v>0</v>
      </c>
      <c r="U20" s="138">
        <v>0</v>
      </c>
      <c r="V20" s="138">
        <v>0</v>
      </c>
      <c r="W20" s="138">
        <v>0</v>
      </c>
      <c r="X20" s="138">
        <v>0</v>
      </c>
      <c r="Y20" s="138">
        <v>0</v>
      </c>
      <c r="Z20" s="138">
        <v>0</v>
      </c>
      <c r="AB20" s="29" t="s">
        <v>25</v>
      </c>
      <c r="AC20" s="138">
        <v>0</v>
      </c>
      <c r="AD20" s="138">
        <v>0</v>
      </c>
      <c r="AE20" s="138">
        <v>0</v>
      </c>
      <c r="AF20" s="138">
        <v>0</v>
      </c>
      <c r="AG20" s="138">
        <v>0</v>
      </c>
      <c r="AH20" s="138">
        <v>0</v>
      </c>
      <c r="AJ20" s="131" t="s">
        <v>25</v>
      </c>
      <c r="AK20" s="137">
        <v>0</v>
      </c>
      <c r="AL20" s="137">
        <v>0</v>
      </c>
      <c r="AM20" s="137">
        <v>0</v>
      </c>
      <c r="AN20" s="137">
        <v>0</v>
      </c>
      <c r="AO20" s="137">
        <v>0</v>
      </c>
      <c r="AP20" s="137">
        <v>0</v>
      </c>
    </row>
    <row r="21" spans="1:42" x14ac:dyDescent="0.25">
      <c r="A21" s="138">
        <v>14</v>
      </c>
      <c r="B21" s="86" t="s">
        <v>26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P21" s="86" t="s">
        <v>26</v>
      </c>
      <c r="Q21" s="138">
        <v>0</v>
      </c>
      <c r="R21" s="138">
        <v>0</v>
      </c>
      <c r="S21" s="138">
        <v>0</v>
      </c>
      <c r="T21" s="138">
        <v>0</v>
      </c>
      <c r="U21" s="138">
        <v>0</v>
      </c>
      <c r="V21" s="138">
        <v>0</v>
      </c>
      <c r="W21" s="138">
        <v>0</v>
      </c>
      <c r="X21" s="138">
        <v>0</v>
      </c>
      <c r="Y21" s="138">
        <v>0</v>
      </c>
      <c r="Z21" s="138">
        <v>0</v>
      </c>
      <c r="AB21" s="11" t="s">
        <v>26</v>
      </c>
      <c r="AC21" s="138">
        <v>0</v>
      </c>
      <c r="AD21" s="138">
        <v>0</v>
      </c>
      <c r="AE21" s="138">
        <v>0</v>
      </c>
      <c r="AF21" s="138">
        <v>0</v>
      </c>
      <c r="AG21" s="138">
        <v>0</v>
      </c>
      <c r="AH21" s="138">
        <v>0</v>
      </c>
      <c r="AJ21" s="130" t="s">
        <v>26</v>
      </c>
      <c r="AK21" s="137">
        <v>0</v>
      </c>
      <c r="AL21" s="137">
        <v>0</v>
      </c>
      <c r="AM21" s="137">
        <v>0</v>
      </c>
      <c r="AN21" s="137">
        <v>0</v>
      </c>
      <c r="AO21" s="137">
        <v>0</v>
      </c>
      <c r="AP21" s="137">
        <v>0</v>
      </c>
    </row>
    <row r="22" spans="1:42" x14ac:dyDescent="0.25">
      <c r="A22" s="106">
        <v>15</v>
      </c>
      <c r="B22" s="86" t="s">
        <v>27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P22" s="86" t="s">
        <v>27</v>
      </c>
      <c r="Q22" s="138">
        <v>0</v>
      </c>
      <c r="R22" s="138">
        <v>0</v>
      </c>
      <c r="S22" s="138">
        <v>0</v>
      </c>
      <c r="T22" s="138">
        <v>0</v>
      </c>
      <c r="U22" s="138">
        <v>0</v>
      </c>
      <c r="V22" s="138">
        <v>0</v>
      </c>
      <c r="W22" s="138">
        <v>0</v>
      </c>
      <c r="X22" s="138">
        <v>0</v>
      </c>
      <c r="Y22" s="138">
        <v>0</v>
      </c>
      <c r="Z22" s="138">
        <v>0</v>
      </c>
      <c r="AB22" s="11" t="s">
        <v>27</v>
      </c>
      <c r="AC22" s="138">
        <v>0</v>
      </c>
      <c r="AD22" s="138">
        <v>0</v>
      </c>
      <c r="AE22" s="138">
        <v>0</v>
      </c>
      <c r="AF22" s="138">
        <v>0</v>
      </c>
      <c r="AG22" s="138">
        <v>0</v>
      </c>
      <c r="AH22" s="138">
        <v>0</v>
      </c>
      <c r="AJ22" s="130" t="s">
        <v>27</v>
      </c>
      <c r="AK22" s="137">
        <v>0</v>
      </c>
      <c r="AL22" s="137">
        <v>0</v>
      </c>
      <c r="AM22" s="137">
        <v>0</v>
      </c>
      <c r="AN22" s="137">
        <v>0</v>
      </c>
      <c r="AO22" s="137">
        <v>0</v>
      </c>
      <c r="AP22" s="137">
        <v>0</v>
      </c>
    </row>
    <row r="23" spans="1:42" x14ac:dyDescent="0.25">
      <c r="A23" s="138">
        <v>16</v>
      </c>
      <c r="B23" s="85" t="s">
        <v>28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P23" s="85" t="s">
        <v>28</v>
      </c>
      <c r="Q23" s="138">
        <v>0</v>
      </c>
      <c r="R23" s="138">
        <v>0</v>
      </c>
      <c r="S23" s="138">
        <v>0</v>
      </c>
      <c r="T23" s="138">
        <v>0</v>
      </c>
      <c r="U23" s="138">
        <v>0</v>
      </c>
      <c r="V23" s="138">
        <v>0</v>
      </c>
      <c r="W23" s="138">
        <v>0</v>
      </c>
      <c r="X23" s="138">
        <v>0</v>
      </c>
      <c r="Y23" s="138">
        <v>0</v>
      </c>
      <c r="Z23" s="138">
        <v>0</v>
      </c>
      <c r="AB23" s="10" t="s">
        <v>28</v>
      </c>
      <c r="AC23" s="138">
        <v>0</v>
      </c>
      <c r="AD23" s="138">
        <v>0</v>
      </c>
      <c r="AE23" s="138">
        <v>0</v>
      </c>
      <c r="AF23" s="138">
        <v>0</v>
      </c>
      <c r="AG23" s="138">
        <v>0</v>
      </c>
      <c r="AH23" s="138">
        <v>0</v>
      </c>
      <c r="AJ23" s="129" t="s">
        <v>28</v>
      </c>
      <c r="AK23" s="137">
        <v>0</v>
      </c>
      <c r="AL23" s="137">
        <v>0</v>
      </c>
      <c r="AM23" s="137">
        <v>0</v>
      </c>
      <c r="AN23" s="137">
        <v>0</v>
      </c>
      <c r="AO23" s="137">
        <v>0</v>
      </c>
      <c r="AP23" s="137">
        <v>0</v>
      </c>
    </row>
    <row r="24" spans="1:42" x14ac:dyDescent="0.25">
      <c r="A24" s="106">
        <v>17</v>
      </c>
      <c r="B24" s="85" t="s">
        <v>29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P24" s="85" t="s">
        <v>29</v>
      </c>
      <c r="Q24" s="138">
        <v>0</v>
      </c>
      <c r="R24" s="138">
        <v>0</v>
      </c>
      <c r="S24" s="138">
        <v>0</v>
      </c>
      <c r="T24" s="138">
        <v>0</v>
      </c>
      <c r="U24" s="138">
        <v>0</v>
      </c>
      <c r="V24" s="138">
        <v>0</v>
      </c>
      <c r="W24" s="138">
        <v>0</v>
      </c>
      <c r="X24" s="138">
        <v>0</v>
      </c>
      <c r="Y24" s="138">
        <v>0</v>
      </c>
      <c r="Z24" s="138">
        <v>0</v>
      </c>
      <c r="AB24" s="10" t="s">
        <v>29</v>
      </c>
      <c r="AC24" s="138">
        <v>0</v>
      </c>
      <c r="AD24" s="138">
        <v>0</v>
      </c>
      <c r="AE24" s="138">
        <v>0</v>
      </c>
      <c r="AF24" s="138">
        <v>0</v>
      </c>
      <c r="AG24" s="138">
        <v>0</v>
      </c>
      <c r="AH24" s="138">
        <v>0</v>
      </c>
      <c r="AJ24" s="129" t="s">
        <v>29</v>
      </c>
      <c r="AK24" s="137">
        <v>0</v>
      </c>
      <c r="AL24" s="137">
        <v>0</v>
      </c>
      <c r="AM24" s="137">
        <v>0</v>
      </c>
      <c r="AN24" s="137">
        <v>0</v>
      </c>
      <c r="AO24" s="137">
        <v>0</v>
      </c>
      <c r="AP24" s="137">
        <v>0</v>
      </c>
    </row>
    <row r="25" spans="1:42" x14ac:dyDescent="0.25">
      <c r="A25" s="138">
        <v>18</v>
      </c>
      <c r="B25" s="86" t="s">
        <v>30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P25" s="86" t="s">
        <v>30</v>
      </c>
      <c r="Q25" s="138">
        <v>0</v>
      </c>
      <c r="R25" s="138">
        <v>0</v>
      </c>
      <c r="S25" s="138">
        <v>0</v>
      </c>
      <c r="T25" s="138">
        <v>0</v>
      </c>
      <c r="U25" s="138">
        <v>0</v>
      </c>
      <c r="V25" s="138">
        <v>0</v>
      </c>
      <c r="W25" s="138">
        <v>0</v>
      </c>
      <c r="X25" s="138">
        <v>0</v>
      </c>
      <c r="Y25" s="138">
        <v>0</v>
      </c>
      <c r="Z25" s="138">
        <v>0</v>
      </c>
      <c r="AB25" s="11" t="s">
        <v>30</v>
      </c>
      <c r="AC25" s="138">
        <v>0</v>
      </c>
      <c r="AD25" s="138">
        <v>0</v>
      </c>
      <c r="AE25" s="138">
        <v>0</v>
      </c>
      <c r="AF25" s="138">
        <v>0</v>
      </c>
      <c r="AG25" s="138">
        <v>0</v>
      </c>
      <c r="AH25" s="138">
        <v>0</v>
      </c>
      <c r="AJ25" s="130" t="s">
        <v>30</v>
      </c>
      <c r="AK25" s="137">
        <v>0</v>
      </c>
      <c r="AL25" s="137">
        <v>0</v>
      </c>
      <c r="AM25" s="137">
        <v>0</v>
      </c>
      <c r="AN25" s="137">
        <v>0</v>
      </c>
      <c r="AO25" s="137">
        <v>0</v>
      </c>
      <c r="AP25" s="137">
        <v>0</v>
      </c>
    </row>
    <row r="26" spans="1:42" x14ac:dyDescent="0.25">
      <c r="A26" s="106">
        <v>19</v>
      </c>
      <c r="B26" s="85" t="s">
        <v>31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P26" s="85" t="s">
        <v>31</v>
      </c>
      <c r="Q26" s="138">
        <v>0</v>
      </c>
      <c r="R26" s="138">
        <v>0</v>
      </c>
      <c r="S26" s="138">
        <v>0</v>
      </c>
      <c r="T26" s="138">
        <v>0</v>
      </c>
      <c r="U26" s="138">
        <v>0</v>
      </c>
      <c r="V26" s="138">
        <v>0</v>
      </c>
      <c r="W26" s="138">
        <v>0</v>
      </c>
      <c r="X26" s="138">
        <v>0</v>
      </c>
      <c r="Y26" s="138">
        <v>0</v>
      </c>
      <c r="Z26" s="138">
        <v>0</v>
      </c>
      <c r="AB26" s="10" t="s">
        <v>31</v>
      </c>
      <c r="AC26" s="138">
        <v>0</v>
      </c>
      <c r="AD26" s="138">
        <v>0</v>
      </c>
      <c r="AE26" s="138">
        <v>0</v>
      </c>
      <c r="AF26" s="138">
        <v>0</v>
      </c>
      <c r="AG26" s="138">
        <v>0</v>
      </c>
      <c r="AH26" s="138">
        <v>0</v>
      </c>
      <c r="AJ26" s="129" t="s">
        <v>31</v>
      </c>
      <c r="AK26" s="137">
        <v>0</v>
      </c>
      <c r="AL26" s="137">
        <v>0</v>
      </c>
      <c r="AM26" s="137">
        <v>0</v>
      </c>
      <c r="AN26" s="137">
        <v>0</v>
      </c>
      <c r="AO26" s="137">
        <v>0</v>
      </c>
      <c r="AP26" s="137">
        <v>0</v>
      </c>
    </row>
    <row r="27" spans="1:42" x14ac:dyDescent="0.25">
      <c r="A27" s="138">
        <v>20</v>
      </c>
      <c r="B27" s="88" t="s">
        <v>32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P27" s="88" t="s">
        <v>32</v>
      </c>
      <c r="Q27" s="138">
        <v>0</v>
      </c>
      <c r="R27" s="138">
        <v>0</v>
      </c>
      <c r="S27" s="138">
        <v>0</v>
      </c>
      <c r="T27" s="138">
        <v>0</v>
      </c>
      <c r="U27" s="138">
        <v>0</v>
      </c>
      <c r="V27" s="138">
        <v>0</v>
      </c>
      <c r="W27" s="138">
        <v>0</v>
      </c>
      <c r="X27" s="138">
        <v>0</v>
      </c>
      <c r="Y27" s="138">
        <v>0</v>
      </c>
      <c r="Z27" s="138">
        <v>0</v>
      </c>
      <c r="AB27" s="15" t="s">
        <v>32</v>
      </c>
      <c r="AC27" s="138">
        <v>0</v>
      </c>
      <c r="AD27" s="138">
        <v>0</v>
      </c>
      <c r="AE27" s="138">
        <v>0</v>
      </c>
      <c r="AF27" s="138">
        <v>0</v>
      </c>
      <c r="AG27" s="138">
        <v>0</v>
      </c>
      <c r="AH27" s="138">
        <v>0</v>
      </c>
      <c r="AJ27" s="132" t="s">
        <v>32</v>
      </c>
      <c r="AK27" s="137">
        <v>0</v>
      </c>
      <c r="AL27" s="137">
        <v>0</v>
      </c>
      <c r="AM27" s="137">
        <v>0</v>
      </c>
      <c r="AN27" s="137">
        <v>0</v>
      </c>
      <c r="AO27" s="137">
        <v>0</v>
      </c>
      <c r="AP27" s="137">
        <v>0</v>
      </c>
    </row>
    <row r="28" spans="1:42" x14ac:dyDescent="0.25">
      <c r="A28" s="106">
        <v>21</v>
      </c>
      <c r="B28" s="86" t="s">
        <v>33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P28" s="86" t="s">
        <v>33</v>
      </c>
      <c r="Q28" s="138">
        <v>0</v>
      </c>
      <c r="R28" s="138">
        <v>0</v>
      </c>
      <c r="S28" s="138">
        <v>0</v>
      </c>
      <c r="T28" s="138">
        <v>0</v>
      </c>
      <c r="U28" s="138">
        <v>0</v>
      </c>
      <c r="V28" s="138">
        <v>0</v>
      </c>
      <c r="W28" s="138">
        <v>0</v>
      </c>
      <c r="X28" s="138">
        <v>0</v>
      </c>
      <c r="Y28" s="138">
        <v>0</v>
      </c>
      <c r="Z28" s="138">
        <v>0</v>
      </c>
      <c r="AB28" s="11" t="s">
        <v>33</v>
      </c>
      <c r="AC28" s="138">
        <v>0</v>
      </c>
      <c r="AD28" s="138">
        <v>0</v>
      </c>
      <c r="AE28" s="138">
        <v>0</v>
      </c>
      <c r="AF28" s="138">
        <v>0</v>
      </c>
      <c r="AG28" s="138">
        <v>0</v>
      </c>
      <c r="AH28" s="138">
        <v>0</v>
      </c>
      <c r="AJ28" s="130" t="s">
        <v>33</v>
      </c>
      <c r="AK28" s="137">
        <v>0</v>
      </c>
      <c r="AL28" s="137">
        <v>0</v>
      </c>
      <c r="AM28" s="137">
        <v>0</v>
      </c>
      <c r="AN28" s="137">
        <v>0</v>
      </c>
      <c r="AO28" s="137">
        <v>0</v>
      </c>
      <c r="AP28" s="137">
        <v>0</v>
      </c>
    </row>
    <row r="29" spans="1:42" x14ac:dyDescent="0.25">
      <c r="A29" s="138">
        <v>22</v>
      </c>
      <c r="B29" s="87" t="s">
        <v>34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P29" s="86" t="s">
        <v>34</v>
      </c>
      <c r="Q29" s="138">
        <v>0</v>
      </c>
      <c r="R29" s="138">
        <v>0</v>
      </c>
      <c r="S29" s="138">
        <v>0</v>
      </c>
      <c r="T29" s="138">
        <v>0</v>
      </c>
      <c r="U29" s="138">
        <v>0</v>
      </c>
      <c r="V29" s="138">
        <v>0</v>
      </c>
      <c r="W29" s="138">
        <v>0</v>
      </c>
      <c r="X29" s="138">
        <v>0</v>
      </c>
      <c r="Y29" s="138">
        <v>0</v>
      </c>
      <c r="Z29" s="138">
        <v>0</v>
      </c>
      <c r="AB29" s="11" t="s">
        <v>34</v>
      </c>
      <c r="AC29" s="138">
        <v>0</v>
      </c>
      <c r="AD29" s="138">
        <v>0</v>
      </c>
      <c r="AE29" s="138">
        <v>0</v>
      </c>
      <c r="AF29" s="138">
        <v>0</v>
      </c>
      <c r="AG29" s="138">
        <v>0</v>
      </c>
      <c r="AH29" s="138">
        <v>0</v>
      </c>
      <c r="AJ29" s="130" t="s">
        <v>34</v>
      </c>
      <c r="AK29" s="137">
        <v>0</v>
      </c>
      <c r="AL29" s="137">
        <v>0</v>
      </c>
      <c r="AM29" s="137">
        <v>0</v>
      </c>
      <c r="AN29" s="137">
        <v>0</v>
      </c>
      <c r="AO29" s="137">
        <v>0</v>
      </c>
      <c r="AP29" s="137">
        <v>0</v>
      </c>
    </row>
    <row r="30" spans="1:42" x14ac:dyDescent="0.25">
      <c r="A30" s="106">
        <v>23</v>
      </c>
      <c r="B30" s="86" t="s">
        <v>35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P30" s="86" t="s">
        <v>35</v>
      </c>
      <c r="Q30" s="138">
        <v>0</v>
      </c>
      <c r="R30" s="138">
        <v>0</v>
      </c>
      <c r="S30" s="138">
        <v>0</v>
      </c>
      <c r="T30" s="138">
        <v>0</v>
      </c>
      <c r="U30" s="138">
        <v>0</v>
      </c>
      <c r="V30" s="138">
        <v>0</v>
      </c>
      <c r="W30" s="138">
        <v>0</v>
      </c>
      <c r="X30" s="138">
        <v>0</v>
      </c>
      <c r="Y30" s="138">
        <v>0</v>
      </c>
      <c r="Z30" s="138">
        <v>0</v>
      </c>
      <c r="AB30" s="11" t="s">
        <v>35</v>
      </c>
      <c r="AC30" s="138">
        <v>0</v>
      </c>
      <c r="AD30" s="138">
        <v>0</v>
      </c>
      <c r="AE30" s="138">
        <v>0</v>
      </c>
      <c r="AF30" s="138">
        <v>0</v>
      </c>
      <c r="AG30" s="138">
        <v>0</v>
      </c>
      <c r="AH30" s="138">
        <v>0</v>
      </c>
      <c r="AJ30" s="130" t="s">
        <v>35</v>
      </c>
      <c r="AK30" s="137">
        <v>0</v>
      </c>
      <c r="AL30" s="137">
        <v>0</v>
      </c>
      <c r="AM30" s="137">
        <v>0</v>
      </c>
      <c r="AN30" s="137">
        <v>0</v>
      </c>
      <c r="AO30" s="137">
        <v>0</v>
      </c>
      <c r="AP30" s="137">
        <v>0</v>
      </c>
    </row>
    <row r="31" spans="1:42" s="108" customFormat="1" x14ac:dyDescent="0.25">
      <c r="A31" s="138">
        <v>24</v>
      </c>
      <c r="B31" s="89" t="s">
        <v>36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P31" s="89" t="s">
        <v>36</v>
      </c>
      <c r="Q31" s="138">
        <v>0</v>
      </c>
      <c r="R31" s="138">
        <v>0</v>
      </c>
      <c r="S31" s="138">
        <v>0</v>
      </c>
      <c r="T31" s="138">
        <v>0</v>
      </c>
      <c r="U31" s="138">
        <v>0</v>
      </c>
      <c r="V31" s="138">
        <v>0</v>
      </c>
      <c r="W31" s="138">
        <v>0</v>
      </c>
      <c r="X31" s="138">
        <v>0</v>
      </c>
      <c r="Y31" s="138">
        <v>0</v>
      </c>
      <c r="Z31" s="138">
        <v>0</v>
      </c>
      <c r="AB31" s="35" t="s">
        <v>36</v>
      </c>
      <c r="AC31" s="138">
        <v>0</v>
      </c>
      <c r="AD31" s="138">
        <v>0</v>
      </c>
      <c r="AE31" s="138">
        <v>0</v>
      </c>
      <c r="AF31" s="138">
        <v>0</v>
      </c>
      <c r="AG31" s="138">
        <v>0</v>
      </c>
      <c r="AH31" s="138">
        <v>0</v>
      </c>
      <c r="AJ31" s="133" t="s">
        <v>36</v>
      </c>
      <c r="AK31" s="137">
        <v>0</v>
      </c>
      <c r="AL31" s="137">
        <v>0</v>
      </c>
      <c r="AM31" s="137">
        <v>0</v>
      </c>
      <c r="AN31" s="137">
        <v>0</v>
      </c>
      <c r="AO31" s="137">
        <v>0</v>
      </c>
      <c r="AP31" s="137">
        <v>0</v>
      </c>
    </row>
    <row r="32" spans="1:42" x14ac:dyDescent="0.25">
      <c r="A32" s="106">
        <v>25</v>
      </c>
      <c r="B32" s="85" t="s">
        <v>37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P32" s="85" t="s">
        <v>37</v>
      </c>
      <c r="Q32" s="138">
        <v>0</v>
      </c>
      <c r="R32" s="138">
        <v>0</v>
      </c>
      <c r="S32" s="138">
        <v>0</v>
      </c>
      <c r="T32" s="138">
        <v>0</v>
      </c>
      <c r="U32" s="138">
        <v>0</v>
      </c>
      <c r="V32" s="138">
        <v>0</v>
      </c>
      <c r="W32" s="138">
        <v>0</v>
      </c>
      <c r="X32" s="138">
        <v>0</v>
      </c>
      <c r="Y32" s="138">
        <v>0</v>
      </c>
      <c r="Z32" s="138">
        <v>0</v>
      </c>
      <c r="AB32" s="10" t="s">
        <v>37</v>
      </c>
      <c r="AC32" s="138">
        <v>0</v>
      </c>
      <c r="AD32" s="138">
        <v>0</v>
      </c>
      <c r="AE32" s="138">
        <v>0</v>
      </c>
      <c r="AF32" s="138">
        <v>0</v>
      </c>
      <c r="AG32" s="138">
        <v>0</v>
      </c>
      <c r="AH32" s="138">
        <v>0</v>
      </c>
      <c r="AJ32" s="129" t="s">
        <v>37</v>
      </c>
      <c r="AK32" s="137">
        <v>0</v>
      </c>
      <c r="AL32" s="137">
        <v>0</v>
      </c>
      <c r="AM32" s="137">
        <v>0</v>
      </c>
      <c r="AN32" s="137">
        <v>0</v>
      </c>
      <c r="AO32" s="137">
        <v>0</v>
      </c>
      <c r="AP32" s="137">
        <v>0</v>
      </c>
    </row>
    <row r="33" spans="1:42" x14ac:dyDescent="0.25">
      <c r="A33" s="138">
        <v>26</v>
      </c>
      <c r="B33" s="86" t="s">
        <v>38</v>
      </c>
      <c r="C33" s="136">
        <f>C46+C47</f>
        <v>0</v>
      </c>
      <c r="D33" s="136">
        <f t="shared" ref="D33:N33" si="0">D46+D47</f>
        <v>0</v>
      </c>
      <c r="E33" s="136">
        <f t="shared" si="0"/>
        <v>0</v>
      </c>
      <c r="F33" s="136">
        <f t="shared" si="0"/>
        <v>0</v>
      </c>
      <c r="G33" s="136">
        <f t="shared" si="0"/>
        <v>0</v>
      </c>
      <c r="H33" s="136">
        <f t="shared" si="0"/>
        <v>0</v>
      </c>
      <c r="I33" s="136">
        <f t="shared" si="0"/>
        <v>0</v>
      </c>
      <c r="J33" s="136">
        <f t="shared" si="0"/>
        <v>0</v>
      </c>
      <c r="K33" s="136">
        <f t="shared" si="0"/>
        <v>0</v>
      </c>
      <c r="L33" s="136">
        <f t="shared" si="0"/>
        <v>0</v>
      </c>
      <c r="M33" s="136">
        <f t="shared" si="0"/>
        <v>0</v>
      </c>
      <c r="N33" s="136">
        <f t="shared" si="0"/>
        <v>0</v>
      </c>
      <c r="P33" s="86" t="s">
        <v>38</v>
      </c>
      <c r="Q33" s="138">
        <f>Q46+Q47</f>
        <v>0</v>
      </c>
      <c r="R33" s="138">
        <f t="shared" ref="R33:Z33" si="1">R46+R47</f>
        <v>0</v>
      </c>
      <c r="S33" s="138">
        <f t="shared" si="1"/>
        <v>0</v>
      </c>
      <c r="T33" s="138">
        <f t="shared" si="1"/>
        <v>0</v>
      </c>
      <c r="U33" s="138">
        <f t="shared" si="1"/>
        <v>0</v>
      </c>
      <c r="V33" s="138">
        <f t="shared" si="1"/>
        <v>0</v>
      </c>
      <c r="W33" s="138">
        <f t="shared" si="1"/>
        <v>0</v>
      </c>
      <c r="X33" s="138">
        <f t="shared" si="1"/>
        <v>0</v>
      </c>
      <c r="Y33" s="138">
        <f t="shared" si="1"/>
        <v>0</v>
      </c>
      <c r="Z33" s="138">
        <f t="shared" si="1"/>
        <v>0</v>
      </c>
      <c r="AB33" s="11" t="s">
        <v>38</v>
      </c>
      <c r="AC33" s="138">
        <f>AC46+AC47</f>
        <v>0</v>
      </c>
      <c r="AD33" s="138">
        <f t="shared" ref="AD33:AH33" si="2">AD46+AD47</f>
        <v>0</v>
      </c>
      <c r="AE33" s="138">
        <f t="shared" si="2"/>
        <v>0</v>
      </c>
      <c r="AF33" s="138">
        <f t="shared" si="2"/>
        <v>0</v>
      </c>
      <c r="AG33" s="138">
        <f t="shared" si="2"/>
        <v>0</v>
      </c>
      <c r="AH33" s="138">
        <f t="shared" si="2"/>
        <v>0</v>
      </c>
      <c r="AJ33" s="130" t="s">
        <v>38</v>
      </c>
      <c r="AK33" s="137">
        <f>AK46+AK47</f>
        <v>0</v>
      </c>
      <c r="AL33" s="137">
        <f t="shared" ref="AL33:AP33" si="3">AL46+AL47</f>
        <v>0</v>
      </c>
      <c r="AM33" s="137">
        <f t="shared" si="3"/>
        <v>0</v>
      </c>
      <c r="AN33" s="137">
        <f t="shared" si="3"/>
        <v>0</v>
      </c>
      <c r="AO33" s="137">
        <f t="shared" si="3"/>
        <v>0</v>
      </c>
      <c r="AP33" s="137">
        <f t="shared" si="3"/>
        <v>0</v>
      </c>
    </row>
    <row r="34" spans="1:42" x14ac:dyDescent="0.25">
      <c r="A34" s="106">
        <v>27</v>
      </c>
      <c r="B34" s="86" t="s">
        <v>39</v>
      </c>
      <c r="C34" s="137">
        <f>C40+C41+C42+C43</f>
        <v>0</v>
      </c>
      <c r="D34" s="137">
        <f t="shared" ref="D34:N34" si="4">D40+D41+D42+D43</f>
        <v>0</v>
      </c>
      <c r="E34" s="137">
        <f t="shared" si="4"/>
        <v>0</v>
      </c>
      <c r="F34" s="137">
        <f t="shared" si="4"/>
        <v>0</v>
      </c>
      <c r="G34" s="137">
        <f t="shared" si="4"/>
        <v>0</v>
      </c>
      <c r="H34" s="137">
        <f t="shared" si="4"/>
        <v>0</v>
      </c>
      <c r="I34" s="137">
        <f t="shared" si="4"/>
        <v>0</v>
      </c>
      <c r="J34" s="137">
        <f t="shared" si="4"/>
        <v>0</v>
      </c>
      <c r="K34" s="137">
        <f t="shared" si="4"/>
        <v>0</v>
      </c>
      <c r="L34" s="137">
        <f t="shared" si="4"/>
        <v>0</v>
      </c>
      <c r="M34" s="137">
        <f t="shared" si="4"/>
        <v>0</v>
      </c>
      <c r="N34" s="137">
        <f t="shared" si="4"/>
        <v>0</v>
      </c>
      <c r="P34" s="86" t="s">
        <v>39</v>
      </c>
      <c r="Q34" s="138">
        <f>Q40+Q41+Q42+Q43</f>
        <v>0</v>
      </c>
      <c r="R34" s="138">
        <f t="shared" ref="R34:Z34" si="5">R40+R41+R42+R43</f>
        <v>0</v>
      </c>
      <c r="S34" s="138">
        <f t="shared" si="5"/>
        <v>0</v>
      </c>
      <c r="T34" s="138">
        <f t="shared" si="5"/>
        <v>0</v>
      </c>
      <c r="U34" s="138">
        <f t="shared" si="5"/>
        <v>0</v>
      </c>
      <c r="V34" s="138">
        <f t="shared" si="5"/>
        <v>0</v>
      </c>
      <c r="W34" s="138">
        <f t="shared" si="5"/>
        <v>0</v>
      </c>
      <c r="X34" s="138">
        <f t="shared" si="5"/>
        <v>0</v>
      </c>
      <c r="Y34" s="138">
        <f t="shared" si="5"/>
        <v>0</v>
      </c>
      <c r="Z34" s="138">
        <f t="shared" si="5"/>
        <v>0</v>
      </c>
      <c r="AB34" s="11" t="s">
        <v>39</v>
      </c>
      <c r="AC34" s="138">
        <f>AC40+AC41+AC42+AC43</f>
        <v>0</v>
      </c>
      <c r="AD34" s="138">
        <f t="shared" ref="AD34:AH34" si="6">AD40+AD41+AD42+AD43</f>
        <v>0</v>
      </c>
      <c r="AE34" s="138">
        <f t="shared" si="6"/>
        <v>0</v>
      </c>
      <c r="AF34" s="138">
        <f t="shared" si="6"/>
        <v>0</v>
      </c>
      <c r="AG34" s="138">
        <f t="shared" si="6"/>
        <v>0</v>
      </c>
      <c r="AH34" s="138">
        <f t="shared" si="6"/>
        <v>0</v>
      </c>
      <c r="AJ34" s="130" t="s">
        <v>39</v>
      </c>
      <c r="AK34" s="137">
        <f>AK40+AK41+AK42+AK43</f>
        <v>0</v>
      </c>
      <c r="AL34" s="137">
        <f t="shared" ref="AL34:AP34" si="7">AL40+AL41+AL42+AL43</f>
        <v>0</v>
      </c>
      <c r="AM34" s="137">
        <f t="shared" si="7"/>
        <v>0</v>
      </c>
      <c r="AN34" s="137">
        <f t="shared" si="7"/>
        <v>0</v>
      </c>
      <c r="AO34" s="137">
        <f t="shared" si="7"/>
        <v>0</v>
      </c>
      <c r="AP34" s="137">
        <f t="shared" si="7"/>
        <v>0</v>
      </c>
    </row>
    <row r="35" spans="1:42" x14ac:dyDescent="0.25">
      <c r="A35" s="138">
        <v>28</v>
      </c>
      <c r="B35" s="85" t="s">
        <v>40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P35" s="85" t="s">
        <v>40</v>
      </c>
      <c r="Q35" s="138">
        <v>0</v>
      </c>
      <c r="R35" s="138">
        <v>0</v>
      </c>
      <c r="S35" s="138">
        <v>0</v>
      </c>
      <c r="T35" s="138">
        <v>0</v>
      </c>
      <c r="U35" s="138">
        <v>0</v>
      </c>
      <c r="V35" s="138">
        <v>0</v>
      </c>
      <c r="W35" s="138">
        <v>0</v>
      </c>
      <c r="X35" s="138">
        <v>0</v>
      </c>
      <c r="Y35" s="138">
        <v>0</v>
      </c>
      <c r="Z35" s="138">
        <v>0</v>
      </c>
      <c r="AB35" s="10" t="s">
        <v>40</v>
      </c>
      <c r="AC35" s="138">
        <v>0</v>
      </c>
      <c r="AD35" s="138">
        <v>0</v>
      </c>
      <c r="AE35" s="138">
        <v>0</v>
      </c>
      <c r="AF35" s="138">
        <v>0</v>
      </c>
      <c r="AG35" s="138">
        <v>0</v>
      </c>
      <c r="AH35" s="138">
        <v>0</v>
      </c>
      <c r="AJ35" s="129" t="s">
        <v>40</v>
      </c>
      <c r="AK35" s="137">
        <v>0</v>
      </c>
      <c r="AL35" s="137">
        <v>0</v>
      </c>
      <c r="AM35" s="137">
        <v>0</v>
      </c>
      <c r="AN35" s="137">
        <v>0</v>
      </c>
      <c r="AO35" s="137">
        <v>0</v>
      </c>
      <c r="AP35" s="137">
        <v>0</v>
      </c>
    </row>
    <row r="36" spans="1:42" x14ac:dyDescent="0.25">
      <c r="A36" s="138">
        <v>30</v>
      </c>
      <c r="B36" s="86" t="s">
        <v>42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P36" s="86" t="s">
        <v>42</v>
      </c>
      <c r="Q36" s="138">
        <v>0</v>
      </c>
      <c r="R36" s="138">
        <v>0</v>
      </c>
      <c r="S36" s="138">
        <v>0</v>
      </c>
      <c r="T36" s="138">
        <v>0</v>
      </c>
      <c r="U36" s="138">
        <v>0</v>
      </c>
      <c r="V36" s="138">
        <v>0</v>
      </c>
      <c r="W36" s="138">
        <v>0</v>
      </c>
      <c r="X36" s="138">
        <v>0</v>
      </c>
      <c r="Y36" s="138">
        <v>0</v>
      </c>
      <c r="Z36" s="138">
        <v>0</v>
      </c>
      <c r="AB36" s="11" t="s">
        <v>42</v>
      </c>
      <c r="AC36" s="138">
        <v>0</v>
      </c>
      <c r="AD36" s="138">
        <v>0</v>
      </c>
      <c r="AE36" s="138">
        <v>0</v>
      </c>
      <c r="AF36" s="138">
        <v>0</v>
      </c>
      <c r="AG36" s="138">
        <v>0</v>
      </c>
      <c r="AH36" s="138">
        <v>0</v>
      </c>
      <c r="AJ36" s="130" t="s">
        <v>42</v>
      </c>
      <c r="AK36" s="137">
        <v>0</v>
      </c>
      <c r="AL36" s="137">
        <v>0</v>
      </c>
      <c r="AM36" s="137">
        <v>0</v>
      </c>
      <c r="AN36" s="137">
        <v>0</v>
      </c>
      <c r="AO36" s="137">
        <v>0</v>
      </c>
      <c r="AP36" s="137">
        <v>0</v>
      </c>
    </row>
    <row r="37" spans="1:42" x14ac:dyDescent="0.25">
      <c r="A37" s="110"/>
      <c r="B37" s="94" t="s">
        <v>44</v>
      </c>
      <c r="C37" s="138">
        <f>SUM(C8:C36)</f>
        <v>73.822000000000003</v>
      </c>
      <c r="D37" s="138">
        <f t="shared" ref="D37:N37" si="8">SUM(D8:D36)</f>
        <v>141.25399999999999</v>
      </c>
      <c r="E37" s="138">
        <f t="shared" si="8"/>
        <v>32.75</v>
      </c>
      <c r="F37" s="138">
        <f t="shared" si="8"/>
        <v>335.59</v>
      </c>
      <c r="G37" s="138">
        <f t="shared" si="8"/>
        <v>147.08600000000001</v>
      </c>
      <c r="H37" s="138">
        <f t="shared" si="8"/>
        <v>31.099999999999998</v>
      </c>
      <c r="I37" s="138">
        <f t="shared" si="8"/>
        <v>410.57600000000002</v>
      </c>
      <c r="J37" s="138">
        <f t="shared" si="8"/>
        <v>638.79399999999998</v>
      </c>
      <c r="K37" s="138">
        <f t="shared" si="8"/>
        <v>145.55000000000001</v>
      </c>
      <c r="L37" s="138">
        <f t="shared" si="8"/>
        <v>1636.5729999999999</v>
      </c>
      <c r="M37" s="138">
        <f t="shared" si="8"/>
        <v>692.57799999999997</v>
      </c>
      <c r="N37" s="138">
        <f t="shared" si="8"/>
        <v>156.13</v>
      </c>
      <c r="P37" s="94" t="s">
        <v>44</v>
      </c>
      <c r="Q37" s="138">
        <f>SUM(Q8:Q36)</f>
        <v>0.95399999999999996</v>
      </c>
      <c r="R37" s="138">
        <f t="shared" ref="R37:Z37" si="9">SUM(R8:R36)</f>
        <v>0.60200000000000009</v>
      </c>
      <c r="S37" s="138">
        <f t="shared" si="9"/>
        <v>0</v>
      </c>
      <c r="T37" s="138">
        <f t="shared" si="9"/>
        <v>3</v>
      </c>
      <c r="U37" s="138">
        <f t="shared" si="9"/>
        <v>4</v>
      </c>
      <c r="V37" s="138">
        <f t="shared" si="9"/>
        <v>1.9289999999999998</v>
      </c>
      <c r="W37" s="138">
        <f t="shared" si="9"/>
        <v>0.60200000000000009</v>
      </c>
      <c r="X37" s="138">
        <f>SUM(X8:X36)</f>
        <v>0</v>
      </c>
      <c r="Y37" s="138">
        <f t="shared" si="9"/>
        <v>12</v>
      </c>
      <c r="Z37" s="138">
        <f t="shared" si="9"/>
        <v>8</v>
      </c>
      <c r="AB37" s="110" t="s">
        <v>44</v>
      </c>
      <c r="AC37" s="138">
        <f>SUM(AC8:AC36)</f>
        <v>0</v>
      </c>
      <c r="AD37" s="138">
        <f t="shared" ref="AD37:AH37" si="10">SUM(AD8:AD36)</f>
        <v>0.29800000000000004</v>
      </c>
      <c r="AE37" s="138">
        <f t="shared" si="10"/>
        <v>0.02</v>
      </c>
      <c r="AF37" s="138">
        <f t="shared" si="10"/>
        <v>0.91300000000000003</v>
      </c>
      <c r="AG37" s="138">
        <f t="shared" si="10"/>
        <v>5.09</v>
      </c>
      <c r="AH37" s="138">
        <f t="shared" si="10"/>
        <v>0.09</v>
      </c>
      <c r="AJ37" s="134" t="s">
        <v>44</v>
      </c>
      <c r="AK37" s="138">
        <f t="shared" ref="AK37:AP37" si="11">SUM(AK8:AK36)</f>
        <v>40.32</v>
      </c>
      <c r="AL37" s="138">
        <f t="shared" si="11"/>
        <v>21.13</v>
      </c>
      <c r="AM37" s="138">
        <f t="shared" si="11"/>
        <v>1.95</v>
      </c>
      <c r="AN37" s="138">
        <f t="shared" si="11"/>
        <v>176.9</v>
      </c>
      <c r="AO37" s="138">
        <f t="shared" si="11"/>
        <v>126.608</v>
      </c>
      <c r="AP37" s="138">
        <f t="shared" si="11"/>
        <v>13.92</v>
      </c>
    </row>
    <row r="38" spans="1:42" x14ac:dyDescent="0.25">
      <c r="I38" s="104"/>
      <c r="J38" s="104"/>
      <c r="K38" s="58">
        <f>SUM(I37:K37)</f>
        <v>1194.9199999999998</v>
      </c>
      <c r="L38" s="104"/>
      <c r="M38" s="104"/>
      <c r="N38" s="58">
        <f>SUM(L37:N37)</f>
        <v>2485.2809999999999</v>
      </c>
      <c r="X38" s="55">
        <f>SUM(V37:X37)</f>
        <v>2.5309999999999997</v>
      </c>
      <c r="AH38" s="55">
        <f>SUM(AF37:AH37)</f>
        <v>6.093</v>
      </c>
      <c r="AJ38" s="37"/>
      <c r="AK38" s="37"/>
      <c r="AL38" s="37"/>
      <c r="AM38" s="37"/>
      <c r="AN38" s="37"/>
      <c r="AO38" s="37"/>
      <c r="AP38" s="97">
        <f>SUM(AN37:AP37)</f>
        <v>317.42800000000005</v>
      </c>
    </row>
    <row r="39" spans="1:42" x14ac:dyDescent="0.25">
      <c r="B39" s="96" t="s">
        <v>165</v>
      </c>
      <c r="P39" s="96" t="s">
        <v>165</v>
      </c>
      <c r="AB39" s="96" t="s">
        <v>165</v>
      </c>
      <c r="AJ39" s="98" t="s">
        <v>165</v>
      </c>
      <c r="AK39" s="37"/>
      <c r="AL39" s="37"/>
      <c r="AM39" s="37"/>
      <c r="AN39" s="37"/>
      <c r="AO39" s="37"/>
      <c r="AP39" s="97">
        <f>SUM(X38+AH38+AP38)</f>
        <v>326.05200000000008</v>
      </c>
    </row>
    <row r="40" spans="1:42" x14ac:dyDescent="0.25">
      <c r="B40" s="90" t="s">
        <v>74</v>
      </c>
      <c r="C40" s="138">
        <v>0</v>
      </c>
      <c r="D40" s="138">
        <v>0</v>
      </c>
      <c r="E40" s="138">
        <v>0</v>
      </c>
      <c r="F40" s="138">
        <v>0</v>
      </c>
      <c r="G40" s="138">
        <v>0</v>
      </c>
      <c r="H40" s="138">
        <v>0</v>
      </c>
      <c r="I40" s="138">
        <v>0</v>
      </c>
      <c r="J40" s="138">
        <v>0</v>
      </c>
      <c r="K40" s="138">
        <v>0</v>
      </c>
      <c r="L40" s="138">
        <v>0</v>
      </c>
      <c r="M40" s="138">
        <v>0</v>
      </c>
      <c r="N40" s="138">
        <v>0</v>
      </c>
      <c r="P40" s="90" t="s">
        <v>74</v>
      </c>
      <c r="Q40" s="138">
        <v>0</v>
      </c>
      <c r="R40" s="138">
        <v>0</v>
      </c>
      <c r="S40" s="138">
        <v>0</v>
      </c>
      <c r="T40" s="138">
        <v>0</v>
      </c>
      <c r="U40" s="138">
        <v>0</v>
      </c>
      <c r="V40" s="138">
        <v>0</v>
      </c>
      <c r="W40" s="138">
        <v>0</v>
      </c>
      <c r="X40" s="138">
        <v>0</v>
      </c>
      <c r="Y40" s="138">
        <v>0</v>
      </c>
      <c r="Z40" s="138">
        <v>0</v>
      </c>
      <c r="AB40" s="50" t="s">
        <v>74</v>
      </c>
      <c r="AC40" s="138">
        <v>0</v>
      </c>
      <c r="AD40" s="138">
        <v>0</v>
      </c>
      <c r="AE40" s="138">
        <v>0</v>
      </c>
      <c r="AF40" s="138">
        <v>0</v>
      </c>
      <c r="AG40" s="138">
        <v>0</v>
      </c>
      <c r="AH40" s="138">
        <v>0</v>
      </c>
      <c r="AJ40" s="103" t="s">
        <v>74</v>
      </c>
      <c r="AK40" s="138">
        <v>0</v>
      </c>
      <c r="AL40" s="138">
        <v>0</v>
      </c>
      <c r="AM40" s="138">
        <v>0</v>
      </c>
      <c r="AN40" s="138">
        <v>0</v>
      </c>
      <c r="AO40" s="138">
        <v>0</v>
      </c>
      <c r="AP40" s="138">
        <v>0</v>
      </c>
    </row>
    <row r="41" spans="1:42" x14ac:dyDescent="0.25">
      <c r="B41" s="90" t="s">
        <v>53</v>
      </c>
      <c r="C41" s="138">
        <v>0</v>
      </c>
      <c r="D41" s="138">
        <v>0</v>
      </c>
      <c r="E41" s="138">
        <v>0</v>
      </c>
      <c r="F41" s="138">
        <v>0</v>
      </c>
      <c r="G41" s="138">
        <v>0</v>
      </c>
      <c r="H41" s="138">
        <v>0</v>
      </c>
      <c r="I41" s="138">
        <v>0</v>
      </c>
      <c r="J41" s="138">
        <v>0</v>
      </c>
      <c r="K41" s="138">
        <v>0</v>
      </c>
      <c r="L41" s="138">
        <v>0</v>
      </c>
      <c r="M41" s="138">
        <v>0</v>
      </c>
      <c r="N41" s="138">
        <v>0</v>
      </c>
      <c r="P41" s="90" t="s">
        <v>53</v>
      </c>
      <c r="Q41" s="138">
        <v>0</v>
      </c>
      <c r="R41" s="138">
        <v>0</v>
      </c>
      <c r="S41" s="138">
        <v>0</v>
      </c>
      <c r="T41" s="138">
        <v>0</v>
      </c>
      <c r="U41" s="138">
        <v>0</v>
      </c>
      <c r="V41" s="138">
        <v>0</v>
      </c>
      <c r="W41" s="138">
        <v>0</v>
      </c>
      <c r="X41" s="138">
        <v>0</v>
      </c>
      <c r="Y41" s="138">
        <v>0</v>
      </c>
      <c r="Z41" s="138">
        <v>0</v>
      </c>
      <c r="AB41" s="50" t="s">
        <v>53</v>
      </c>
      <c r="AC41" s="138">
        <v>0</v>
      </c>
      <c r="AD41" s="138">
        <v>0</v>
      </c>
      <c r="AE41" s="138">
        <v>0</v>
      </c>
      <c r="AF41" s="138">
        <v>0</v>
      </c>
      <c r="AG41" s="138">
        <v>0</v>
      </c>
      <c r="AH41" s="138">
        <v>0</v>
      </c>
      <c r="AJ41" s="103" t="s">
        <v>53</v>
      </c>
      <c r="AK41" s="138">
        <v>0</v>
      </c>
      <c r="AL41" s="138">
        <v>0</v>
      </c>
      <c r="AM41" s="138">
        <v>0</v>
      </c>
      <c r="AN41" s="138">
        <v>0</v>
      </c>
      <c r="AO41" s="138">
        <v>0</v>
      </c>
      <c r="AP41" s="138">
        <v>0</v>
      </c>
    </row>
    <row r="42" spans="1:42" x14ac:dyDescent="0.25">
      <c r="B42" s="90" t="s">
        <v>170</v>
      </c>
      <c r="C42" s="138">
        <v>0</v>
      </c>
      <c r="D42" s="138">
        <v>0</v>
      </c>
      <c r="E42" s="138">
        <v>0</v>
      </c>
      <c r="F42" s="138">
        <v>0</v>
      </c>
      <c r="G42" s="138">
        <v>0</v>
      </c>
      <c r="H42" s="138">
        <v>0</v>
      </c>
      <c r="I42" s="138">
        <v>0</v>
      </c>
      <c r="J42" s="138">
        <v>0</v>
      </c>
      <c r="K42" s="138">
        <v>0</v>
      </c>
      <c r="L42" s="138">
        <v>0</v>
      </c>
      <c r="M42" s="138">
        <v>0</v>
      </c>
      <c r="N42" s="138">
        <v>0</v>
      </c>
      <c r="P42" s="90" t="s">
        <v>170</v>
      </c>
      <c r="Q42" s="138">
        <v>0</v>
      </c>
      <c r="R42" s="138">
        <v>0</v>
      </c>
      <c r="S42" s="138">
        <v>0</v>
      </c>
      <c r="T42" s="138">
        <v>0</v>
      </c>
      <c r="U42" s="138">
        <v>0</v>
      </c>
      <c r="V42" s="138">
        <v>0</v>
      </c>
      <c r="W42" s="138">
        <v>0</v>
      </c>
      <c r="X42" s="138">
        <v>0</v>
      </c>
      <c r="Y42" s="138">
        <v>0</v>
      </c>
      <c r="Z42" s="138">
        <v>0</v>
      </c>
      <c r="AB42" s="50" t="s">
        <v>170</v>
      </c>
      <c r="AC42" s="138">
        <v>0</v>
      </c>
      <c r="AD42" s="138">
        <v>0</v>
      </c>
      <c r="AE42" s="138">
        <v>0</v>
      </c>
      <c r="AF42" s="138">
        <v>0</v>
      </c>
      <c r="AG42" s="138">
        <v>0</v>
      </c>
      <c r="AH42" s="138">
        <v>0</v>
      </c>
      <c r="AJ42" s="103" t="s">
        <v>170</v>
      </c>
      <c r="AK42" s="138">
        <v>0</v>
      </c>
      <c r="AL42" s="138">
        <v>0</v>
      </c>
      <c r="AM42" s="138">
        <v>0</v>
      </c>
      <c r="AN42" s="138">
        <v>0</v>
      </c>
      <c r="AO42" s="138">
        <v>0</v>
      </c>
      <c r="AP42" s="138">
        <v>0</v>
      </c>
    </row>
    <row r="43" spans="1:42" ht="15.75" customHeight="1" x14ac:dyDescent="0.25">
      <c r="B43" s="90" t="s">
        <v>169</v>
      </c>
      <c r="C43" s="138">
        <v>0</v>
      </c>
      <c r="D43" s="138">
        <v>0</v>
      </c>
      <c r="E43" s="138">
        <v>0</v>
      </c>
      <c r="F43" s="138">
        <v>0</v>
      </c>
      <c r="G43" s="138">
        <v>0</v>
      </c>
      <c r="H43" s="138">
        <v>0</v>
      </c>
      <c r="I43" s="138">
        <v>0</v>
      </c>
      <c r="J43" s="138">
        <v>0</v>
      </c>
      <c r="K43" s="138">
        <v>0</v>
      </c>
      <c r="L43" s="138">
        <v>0</v>
      </c>
      <c r="M43" s="138">
        <v>0</v>
      </c>
      <c r="N43" s="138">
        <v>0</v>
      </c>
      <c r="P43" s="90" t="s">
        <v>169</v>
      </c>
      <c r="Q43" s="138">
        <v>0</v>
      </c>
      <c r="R43" s="138">
        <v>0</v>
      </c>
      <c r="S43" s="138">
        <v>0</v>
      </c>
      <c r="T43" s="138">
        <v>0</v>
      </c>
      <c r="U43" s="138">
        <v>0</v>
      </c>
      <c r="V43" s="138">
        <v>0</v>
      </c>
      <c r="W43" s="138">
        <v>0</v>
      </c>
      <c r="X43" s="138">
        <v>0</v>
      </c>
      <c r="Y43" s="138">
        <v>0</v>
      </c>
      <c r="Z43" s="138">
        <v>0</v>
      </c>
      <c r="AB43" s="50" t="s">
        <v>169</v>
      </c>
      <c r="AC43" s="138">
        <v>0</v>
      </c>
      <c r="AD43" s="138">
        <v>0</v>
      </c>
      <c r="AE43" s="138">
        <v>0</v>
      </c>
      <c r="AF43" s="138">
        <v>0</v>
      </c>
      <c r="AG43" s="138">
        <v>0</v>
      </c>
      <c r="AH43" s="138">
        <v>0</v>
      </c>
      <c r="AJ43" s="103" t="s">
        <v>169</v>
      </c>
      <c r="AK43" s="138">
        <v>0</v>
      </c>
      <c r="AL43" s="138">
        <v>0</v>
      </c>
      <c r="AM43" s="138">
        <v>0</v>
      </c>
      <c r="AN43" s="138">
        <v>0</v>
      </c>
      <c r="AO43" s="138">
        <v>0</v>
      </c>
      <c r="AP43" s="138">
        <v>0</v>
      </c>
    </row>
    <row r="44" spans="1:42" ht="15.75" customHeight="1" x14ac:dyDescent="0.25">
      <c r="B44" s="111"/>
      <c r="P44" s="111"/>
      <c r="AB44" s="111"/>
      <c r="AJ44" s="111"/>
    </row>
    <row r="45" spans="1:42" ht="15.75" customHeight="1" x14ac:dyDescent="0.25">
      <c r="B45" s="96" t="s">
        <v>166</v>
      </c>
      <c r="P45" s="96" t="s">
        <v>166</v>
      </c>
      <c r="AB45" s="96" t="s">
        <v>166</v>
      </c>
      <c r="AJ45" s="96" t="s">
        <v>166</v>
      </c>
    </row>
    <row r="46" spans="1:42" ht="15.75" customHeight="1" x14ac:dyDescent="0.25">
      <c r="B46" s="48" t="s">
        <v>167</v>
      </c>
      <c r="C46" s="138">
        <v>0</v>
      </c>
      <c r="D46" s="138">
        <v>0</v>
      </c>
      <c r="E46" s="138">
        <v>0</v>
      </c>
      <c r="F46" s="138">
        <v>0</v>
      </c>
      <c r="G46" s="138">
        <v>0</v>
      </c>
      <c r="H46" s="138">
        <v>0</v>
      </c>
      <c r="I46" s="138">
        <v>0</v>
      </c>
      <c r="J46" s="138">
        <v>0</v>
      </c>
      <c r="K46" s="138">
        <v>0</v>
      </c>
      <c r="L46" s="138">
        <v>0</v>
      </c>
      <c r="M46" s="138">
        <v>0</v>
      </c>
      <c r="N46" s="138">
        <v>0</v>
      </c>
      <c r="P46" s="48" t="s">
        <v>167</v>
      </c>
      <c r="Q46" s="138">
        <v>0</v>
      </c>
      <c r="R46" s="138">
        <v>0</v>
      </c>
      <c r="S46" s="138">
        <v>0</v>
      </c>
      <c r="T46" s="138">
        <v>0</v>
      </c>
      <c r="U46" s="138">
        <v>0</v>
      </c>
      <c r="V46" s="138">
        <v>0</v>
      </c>
      <c r="W46" s="138">
        <v>0</v>
      </c>
      <c r="X46" s="138">
        <v>0</v>
      </c>
      <c r="Y46" s="138">
        <v>0</v>
      </c>
      <c r="Z46" s="138">
        <v>0</v>
      </c>
      <c r="AB46" s="48" t="s">
        <v>167</v>
      </c>
      <c r="AC46" s="138">
        <v>0</v>
      </c>
      <c r="AD46" s="138">
        <v>0</v>
      </c>
      <c r="AE46" s="138">
        <v>0</v>
      </c>
      <c r="AF46" s="3">
        <v>0</v>
      </c>
      <c r="AG46" s="3">
        <v>0</v>
      </c>
      <c r="AH46" s="3">
        <v>0</v>
      </c>
      <c r="AJ46" s="48" t="s">
        <v>167</v>
      </c>
      <c r="AK46" s="138">
        <v>0</v>
      </c>
      <c r="AL46" s="138">
        <v>0</v>
      </c>
      <c r="AM46" s="138">
        <v>0</v>
      </c>
      <c r="AN46" s="138">
        <v>0</v>
      </c>
      <c r="AO46" s="138">
        <v>0</v>
      </c>
      <c r="AP46" s="138">
        <v>0</v>
      </c>
    </row>
    <row r="47" spans="1:42" ht="15.75" customHeight="1" x14ac:dyDescent="0.25">
      <c r="B47" s="48" t="s">
        <v>168</v>
      </c>
      <c r="C47" s="138">
        <v>0</v>
      </c>
      <c r="D47" s="138">
        <v>0</v>
      </c>
      <c r="E47" s="138">
        <v>0</v>
      </c>
      <c r="F47" s="138">
        <v>0</v>
      </c>
      <c r="G47" s="138">
        <v>0</v>
      </c>
      <c r="H47" s="138">
        <v>0</v>
      </c>
      <c r="I47" s="138">
        <v>0</v>
      </c>
      <c r="J47" s="138">
        <v>0</v>
      </c>
      <c r="K47" s="138">
        <v>0</v>
      </c>
      <c r="L47" s="138">
        <v>0</v>
      </c>
      <c r="M47" s="138">
        <v>0</v>
      </c>
      <c r="N47" s="138">
        <v>0</v>
      </c>
      <c r="P47" s="48" t="s">
        <v>168</v>
      </c>
      <c r="Q47" s="138">
        <v>0</v>
      </c>
      <c r="R47" s="138">
        <v>0</v>
      </c>
      <c r="S47" s="138">
        <v>0</v>
      </c>
      <c r="T47" s="138">
        <v>0</v>
      </c>
      <c r="U47" s="138">
        <v>0</v>
      </c>
      <c r="V47" s="138">
        <v>0</v>
      </c>
      <c r="W47" s="138">
        <v>0</v>
      </c>
      <c r="X47" s="138">
        <v>0</v>
      </c>
      <c r="Y47" s="138">
        <v>0</v>
      </c>
      <c r="Z47" s="138">
        <v>0</v>
      </c>
      <c r="AB47" s="48" t="s">
        <v>168</v>
      </c>
      <c r="AC47" s="138">
        <v>0</v>
      </c>
      <c r="AD47" s="138">
        <v>0</v>
      </c>
      <c r="AE47" s="138">
        <v>0</v>
      </c>
      <c r="AF47" s="138">
        <v>0</v>
      </c>
      <c r="AG47" s="138">
        <v>0</v>
      </c>
      <c r="AH47" s="138">
        <v>0</v>
      </c>
      <c r="AJ47" s="48" t="s">
        <v>168</v>
      </c>
      <c r="AK47" s="138">
        <v>0</v>
      </c>
      <c r="AL47" s="138">
        <v>0</v>
      </c>
      <c r="AM47" s="138">
        <v>0</v>
      </c>
      <c r="AN47" s="138">
        <v>0</v>
      </c>
      <c r="AO47" s="138">
        <v>0</v>
      </c>
      <c r="AP47" s="138">
        <v>0</v>
      </c>
    </row>
    <row r="50" spans="2:11" ht="15.75" customHeight="1" x14ac:dyDescent="0.25">
      <c r="B50" s="120"/>
      <c r="C50" s="128"/>
      <c r="D50" s="128"/>
      <c r="E50" s="128"/>
      <c r="F50" s="128"/>
      <c r="G50" s="128"/>
      <c r="H50" s="128"/>
      <c r="I50" s="120"/>
      <c r="J50" s="120"/>
      <c r="K50" s="120"/>
    </row>
    <row r="51" spans="2:11" ht="15.75" customHeight="1" x14ac:dyDescent="0.25">
      <c r="B51" s="120"/>
      <c r="C51" s="128"/>
      <c r="D51" s="128"/>
      <c r="E51" s="128"/>
      <c r="F51" s="128"/>
      <c r="G51" s="128"/>
      <c r="H51" s="128"/>
      <c r="I51" s="120"/>
      <c r="J51" s="120"/>
      <c r="K51" s="120"/>
    </row>
    <row r="52" spans="2:11" ht="15.75" customHeight="1" x14ac:dyDescent="0.25">
      <c r="B52" s="120"/>
      <c r="C52" s="128"/>
      <c r="D52" s="128"/>
      <c r="E52" s="128"/>
      <c r="F52" s="128"/>
      <c r="G52" s="128"/>
      <c r="H52" s="128"/>
      <c r="I52" s="120"/>
      <c r="J52" s="120"/>
      <c r="K52" s="120"/>
    </row>
    <row r="53" spans="2:11" ht="15.75" customHeight="1" x14ac:dyDescent="0.25">
      <c r="B53" s="120"/>
      <c r="C53" s="128"/>
      <c r="D53" s="128"/>
      <c r="E53" s="128"/>
      <c r="F53" s="128"/>
      <c r="G53" s="128"/>
      <c r="H53" s="128"/>
      <c r="I53" s="120"/>
      <c r="J53" s="120"/>
      <c r="K53" s="120"/>
    </row>
    <row r="54" spans="2:11" ht="15.75" customHeight="1" x14ac:dyDescent="0.25">
      <c r="B54" s="120"/>
      <c r="C54" s="128"/>
      <c r="D54" s="128"/>
      <c r="E54" s="128"/>
      <c r="F54" s="128"/>
      <c r="G54" s="128"/>
      <c r="H54" s="128"/>
      <c r="I54" s="120"/>
      <c r="J54" s="120"/>
      <c r="K54" s="120"/>
    </row>
    <row r="55" spans="2:11" ht="15.75" customHeight="1" x14ac:dyDescent="0.25">
      <c r="B55" s="120"/>
      <c r="C55" s="128"/>
      <c r="D55" s="128"/>
      <c r="E55" s="128"/>
      <c r="F55" s="128"/>
      <c r="G55" s="128"/>
      <c r="H55" s="128"/>
      <c r="I55" s="120"/>
      <c r="J55" s="120"/>
      <c r="K55" s="120"/>
    </row>
    <row r="56" spans="2:11" ht="15.75" customHeight="1" x14ac:dyDescent="0.25">
      <c r="B56" s="120"/>
      <c r="C56" s="120"/>
      <c r="D56" s="120"/>
      <c r="E56" s="120"/>
      <c r="F56" s="120"/>
      <c r="G56" s="120"/>
      <c r="H56" s="120"/>
      <c r="I56" s="120"/>
      <c r="J56" s="120"/>
      <c r="K56" s="120"/>
    </row>
    <row r="57" spans="2:11" ht="15.75" customHeight="1" x14ac:dyDescent="0.25">
      <c r="B57" s="120"/>
      <c r="C57" s="120"/>
      <c r="D57" s="120"/>
      <c r="E57" s="120"/>
      <c r="F57" s="120"/>
      <c r="G57" s="120"/>
      <c r="H57" s="120"/>
      <c r="I57" s="120"/>
      <c r="J57" s="120"/>
      <c r="K57" s="120"/>
    </row>
    <row r="58" spans="2:11" ht="15.75" customHeight="1" x14ac:dyDescent="0.25">
      <c r="B58" s="120"/>
      <c r="C58" s="120"/>
      <c r="D58" s="120"/>
      <c r="E58" s="120"/>
      <c r="F58" s="120"/>
      <c r="G58" s="120"/>
      <c r="H58" s="120"/>
      <c r="I58" s="120"/>
      <c r="J58" s="120"/>
      <c r="K58" s="120"/>
    </row>
    <row r="59" spans="2:11" ht="15.75" customHeight="1" x14ac:dyDescent="0.25">
      <c r="B59" s="120"/>
      <c r="C59" s="120"/>
      <c r="D59" s="120"/>
      <c r="E59" s="120"/>
      <c r="F59" s="120"/>
      <c r="G59" s="120"/>
      <c r="H59" s="120"/>
      <c r="I59" s="120"/>
      <c r="J59" s="120"/>
      <c r="K59" s="120"/>
    </row>
    <row r="60" spans="2:11" ht="15.75" customHeight="1" x14ac:dyDescent="0.25">
      <c r="B60" s="120"/>
      <c r="C60" s="120"/>
      <c r="D60" s="120"/>
      <c r="E60" s="120"/>
      <c r="F60" s="120"/>
      <c r="G60" s="120"/>
      <c r="H60" s="120"/>
      <c r="I60" s="120"/>
      <c r="J60" s="120"/>
      <c r="K60" s="120"/>
    </row>
    <row r="61" spans="2:11" ht="15.75" customHeight="1" x14ac:dyDescent="0.25">
      <c r="B61" s="120"/>
      <c r="C61" s="120"/>
      <c r="D61" s="120"/>
      <c r="E61" s="120"/>
      <c r="F61" s="120"/>
      <c r="G61" s="120"/>
      <c r="H61" s="120"/>
      <c r="I61" s="120"/>
      <c r="J61" s="120"/>
      <c r="K61" s="120"/>
    </row>
    <row r="62" spans="2:11" ht="15.75" customHeight="1" x14ac:dyDescent="0.25">
      <c r="B62" s="120"/>
      <c r="C62" s="120"/>
      <c r="D62" s="120"/>
      <c r="E62" s="120"/>
      <c r="F62" s="120"/>
      <c r="G62" s="120"/>
      <c r="H62" s="120"/>
      <c r="I62" s="120"/>
      <c r="J62" s="120"/>
      <c r="K62" s="120"/>
    </row>
    <row r="63" spans="2:11" ht="15.75" customHeight="1" x14ac:dyDescent="0.25">
      <c r="B63" s="120"/>
      <c r="C63" s="120"/>
      <c r="D63" s="120"/>
      <c r="E63" s="120"/>
      <c r="F63" s="120"/>
      <c r="G63" s="120"/>
      <c r="H63" s="120"/>
      <c r="I63" s="120"/>
      <c r="J63" s="120"/>
      <c r="K63" s="120"/>
    </row>
    <row r="82" spans="9:26" ht="15.75" customHeight="1" x14ac:dyDescent="0.25">
      <c r="I82" s="95" t="s">
        <v>171</v>
      </c>
      <c r="J82" s="175" t="s">
        <v>13</v>
      </c>
      <c r="K82" s="176" t="s">
        <v>13</v>
      </c>
      <c r="L82" s="112" t="e">
        <f t="shared" ref="L82:N97" si="12">((I8-L8)/I8)*100</f>
        <v>#VALUE!</v>
      </c>
      <c r="M82" s="113">
        <f t="shared" si="12"/>
        <v>-2.817608036078866</v>
      </c>
      <c r="N82" s="114">
        <f t="shared" si="12"/>
        <v>-8.8936170212765973</v>
      </c>
      <c r="O82" s="115" t="e">
        <f t="shared" ref="O82:Q110" si="13">(L8/I8)*100</f>
        <v>#VALUE!</v>
      </c>
      <c r="P82" s="116">
        <f t="shared" si="13"/>
        <v>102.81760803607887</v>
      </c>
      <c r="Q82" s="117">
        <f t="shared" si="13"/>
        <v>108.8936170212766</v>
      </c>
      <c r="V82" s="175" t="s">
        <v>13</v>
      </c>
      <c r="W82" s="176" t="s">
        <v>13</v>
      </c>
      <c r="X82" s="118" t="e">
        <f t="shared" ref="X82:Z91" si="14">L8-I8</f>
        <v>#VALUE!</v>
      </c>
      <c r="Y82" s="118">
        <f t="shared" si="14"/>
        <v>15.388000000000034</v>
      </c>
      <c r="Z82" s="118">
        <f t="shared" si="14"/>
        <v>10.450000000000003</v>
      </c>
    </row>
    <row r="83" spans="9:26" ht="15.75" customHeight="1" x14ac:dyDescent="0.25">
      <c r="J83" s="170" t="s">
        <v>14</v>
      </c>
      <c r="K83" s="171" t="s">
        <v>14</v>
      </c>
      <c r="L83" s="119">
        <f t="shared" si="12"/>
        <v>-3.6619286076146604</v>
      </c>
      <c r="M83" s="120">
        <f t="shared" si="12"/>
        <v>-41.43885513236993</v>
      </c>
      <c r="N83" s="121">
        <f t="shared" si="12"/>
        <v>-0.46345811051693053</v>
      </c>
      <c r="O83" s="122">
        <f t="shared" si="13"/>
        <v>103.66192860761466</v>
      </c>
      <c r="P83" s="123">
        <f t="shared" si="13"/>
        <v>141.43885513236992</v>
      </c>
      <c r="Q83" s="124">
        <f t="shared" si="13"/>
        <v>100.46345811051694</v>
      </c>
      <c r="V83" s="170" t="s">
        <v>14</v>
      </c>
      <c r="W83" s="171" t="s">
        <v>14</v>
      </c>
      <c r="X83" s="118">
        <f t="shared" si="14"/>
        <v>15.034999999999968</v>
      </c>
      <c r="Y83" s="118">
        <f t="shared" si="14"/>
        <v>38.396000000000001</v>
      </c>
      <c r="Z83" s="118">
        <f t="shared" si="14"/>
        <v>0.12999999999999901</v>
      </c>
    </row>
    <row r="84" spans="9:26" ht="15.75" customHeight="1" x14ac:dyDescent="0.25">
      <c r="J84" s="170" t="s">
        <v>15</v>
      </c>
      <c r="K84" s="171" t="s">
        <v>15</v>
      </c>
      <c r="L84" s="119" t="e">
        <f t="shared" si="12"/>
        <v>#DIV/0!</v>
      </c>
      <c r="M84" s="120" t="e">
        <f t="shared" si="12"/>
        <v>#DIV/0!</v>
      </c>
      <c r="N84" s="121" t="e">
        <f t="shared" si="12"/>
        <v>#DIV/0!</v>
      </c>
      <c r="O84" s="122" t="e">
        <f t="shared" si="13"/>
        <v>#DIV/0!</v>
      </c>
      <c r="P84" s="123" t="e">
        <f t="shared" si="13"/>
        <v>#DIV/0!</v>
      </c>
      <c r="Q84" s="124" t="e">
        <f t="shared" si="13"/>
        <v>#DIV/0!</v>
      </c>
      <c r="V84" s="170" t="s">
        <v>15</v>
      </c>
      <c r="W84" s="171" t="s">
        <v>15</v>
      </c>
      <c r="X84" s="118">
        <f t="shared" si="14"/>
        <v>0</v>
      </c>
      <c r="Y84" s="118">
        <f t="shared" si="14"/>
        <v>0</v>
      </c>
      <c r="Z84" s="118">
        <f t="shared" si="14"/>
        <v>0</v>
      </c>
    </row>
    <row r="85" spans="9:26" ht="15.75" customHeight="1" x14ac:dyDescent="0.25">
      <c r="J85" s="170" t="s">
        <v>16</v>
      </c>
      <c r="K85" s="171" t="s">
        <v>16</v>
      </c>
      <c r="L85" s="119" t="e">
        <f>((I35-L35)/I35)*100</f>
        <v>#DIV/0!</v>
      </c>
      <c r="M85" s="120" t="e">
        <f>((J35-M35)/J35)*100</f>
        <v>#DIV/0!</v>
      </c>
      <c r="N85" s="121" t="e">
        <f>((K35-N35)/K35)*100</f>
        <v>#DIV/0!</v>
      </c>
      <c r="O85" s="122" t="e">
        <f>(L35/I35)*100</f>
        <v>#DIV/0!</v>
      </c>
      <c r="P85" s="123" t="e">
        <f>(M35/J35)*100</f>
        <v>#DIV/0!</v>
      </c>
      <c r="Q85" s="124" t="e">
        <f>(N35/K35)*100</f>
        <v>#DIV/0!</v>
      </c>
      <c r="V85" s="170" t="s">
        <v>16</v>
      </c>
      <c r="W85" s="171" t="s">
        <v>16</v>
      </c>
      <c r="X85" s="118">
        <f>L35-I35</f>
        <v>0</v>
      </c>
      <c r="Y85" s="118">
        <f>M35-J35</f>
        <v>0</v>
      </c>
      <c r="Z85" s="118">
        <f>N35-K35</f>
        <v>0</v>
      </c>
    </row>
    <row r="86" spans="9:26" ht="15.75" customHeight="1" x14ac:dyDescent="0.25">
      <c r="J86" s="170" t="s">
        <v>17</v>
      </c>
      <c r="K86" s="171" t="s">
        <v>17</v>
      </c>
      <c r="L86" s="119" t="e">
        <f t="shared" si="12"/>
        <v>#DIV/0!</v>
      </c>
      <c r="M86" s="120" t="e">
        <f t="shared" si="12"/>
        <v>#DIV/0!</v>
      </c>
      <c r="N86" s="121" t="e">
        <f t="shared" si="12"/>
        <v>#DIV/0!</v>
      </c>
      <c r="O86" s="122" t="e">
        <f t="shared" si="13"/>
        <v>#DIV/0!</v>
      </c>
      <c r="P86" s="123" t="e">
        <f t="shared" si="13"/>
        <v>#DIV/0!</v>
      </c>
      <c r="Q86" s="124" t="e">
        <f t="shared" si="13"/>
        <v>#DIV/0!</v>
      </c>
      <c r="V86" s="170" t="s">
        <v>17</v>
      </c>
      <c r="W86" s="171" t="s">
        <v>17</v>
      </c>
      <c r="X86" s="118">
        <f t="shared" si="14"/>
        <v>0</v>
      </c>
      <c r="Y86" s="118">
        <f t="shared" si="14"/>
        <v>0</v>
      </c>
      <c r="Z86" s="118">
        <f t="shared" si="14"/>
        <v>0</v>
      </c>
    </row>
    <row r="87" spans="9:26" ht="15.75" customHeight="1" x14ac:dyDescent="0.25">
      <c r="J87" s="170" t="s">
        <v>18</v>
      </c>
      <c r="K87" s="171" t="s">
        <v>18</v>
      </c>
      <c r="L87" s="119" t="e">
        <f t="shared" si="12"/>
        <v>#DIV/0!</v>
      </c>
      <c r="M87" s="120" t="e">
        <f t="shared" si="12"/>
        <v>#DIV/0!</v>
      </c>
      <c r="N87" s="121" t="e">
        <f t="shared" si="12"/>
        <v>#DIV/0!</v>
      </c>
      <c r="O87" s="122" t="e">
        <f t="shared" si="13"/>
        <v>#DIV/0!</v>
      </c>
      <c r="P87" s="123" t="e">
        <f t="shared" si="13"/>
        <v>#DIV/0!</v>
      </c>
      <c r="Q87" s="124" t="e">
        <f t="shared" si="13"/>
        <v>#DIV/0!</v>
      </c>
      <c r="V87" s="170" t="s">
        <v>18</v>
      </c>
      <c r="W87" s="171" t="s">
        <v>18</v>
      </c>
      <c r="X87" s="118">
        <f t="shared" si="14"/>
        <v>0</v>
      </c>
      <c r="Y87" s="118">
        <f t="shared" si="14"/>
        <v>0</v>
      </c>
      <c r="Z87" s="118">
        <f t="shared" si="14"/>
        <v>0</v>
      </c>
    </row>
    <row r="88" spans="9:26" ht="15.75" customHeight="1" x14ac:dyDescent="0.25">
      <c r="J88" s="170" t="s">
        <v>19</v>
      </c>
      <c r="K88" s="171" t="s">
        <v>19</v>
      </c>
      <c r="L88" s="119" t="e">
        <f>((I14-L14)/I14)*100</f>
        <v>#DIV/0!</v>
      </c>
      <c r="M88" s="120" t="e">
        <f>((J14-M14)/J14)*100</f>
        <v>#DIV/0!</v>
      </c>
      <c r="N88" s="121" t="e">
        <f>((K14-N14)/K14)*100</f>
        <v>#DIV/0!</v>
      </c>
      <c r="O88" s="122" t="e">
        <f>(L14/I14)*100</f>
        <v>#DIV/0!</v>
      </c>
      <c r="P88" s="123" t="e">
        <f>(M14/J14)*100</f>
        <v>#DIV/0!</v>
      </c>
      <c r="Q88" s="124" t="e">
        <f>(N14/K14)*100</f>
        <v>#DIV/0!</v>
      </c>
      <c r="V88" s="170" t="s">
        <v>19</v>
      </c>
      <c r="W88" s="171" t="s">
        <v>19</v>
      </c>
      <c r="X88" s="118">
        <f>L14-I14</f>
        <v>0</v>
      </c>
      <c r="Y88" s="118">
        <f>M14-J14</f>
        <v>0</v>
      </c>
      <c r="Z88" s="118">
        <f>N14-K14</f>
        <v>0</v>
      </c>
    </row>
    <row r="89" spans="9:26" ht="15.75" customHeight="1" x14ac:dyDescent="0.25">
      <c r="J89" s="170" t="s">
        <v>20</v>
      </c>
      <c r="K89" s="171" t="s">
        <v>20</v>
      </c>
      <c r="L89" s="119" t="e">
        <f t="shared" si="12"/>
        <v>#DIV/0!</v>
      </c>
      <c r="M89" s="120" t="e">
        <f t="shared" si="12"/>
        <v>#DIV/0!</v>
      </c>
      <c r="N89" s="121" t="e">
        <f t="shared" si="12"/>
        <v>#DIV/0!</v>
      </c>
      <c r="O89" s="122" t="e">
        <f t="shared" si="13"/>
        <v>#DIV/0!</v>
      </c>
      <c r="P89" s="123" t="e">
        <f t="shared" si="13"/>
        <v>#DIV/0!</v>
      </c>
      <c r="Q89" s="124" t="e">
        <f t="shared" si="13"/>
        <v>#DIV/0!</v>
      </c>
      <c r="V89" s="170" t="s">
        <v>20</v>
      </c>
      <c r="W89" s="171" t="s">
        <v>20</v>
      </c>
      <c r="X89" s="118">
        <f t="shared" si="14"/>
        <v>0</v>
      </c>
      <c r="Y89" s="118">
        <f t="shared" si="14"/>
        <v>0</v>
      </c>
      <c r="Z89" s="118">
        <f t="shared" si="14"/>
        <v>0</v>
      </c>
    </row>
    <row r="90" spans="9:26" ht="15.75" customHeight="1" x14ac:dyDescent="0.25">
      <c r="J90" s="170" t="s">
        <v>21</v>
      </c>
      <c r="K90" s="171" t="s">
        <v>21</v>
      </c>
      <c r="L90" s="119" t="e">
        <f t="shared" si="12"/>
        <v>#DIV/0!</v>
      </c>
      <c r="M90" s="120" t="e">
        <f t="shared" si="12"/>
        <v>#DIV/0!</v>
      </c>
      <c r="N90" s="121" t="e">
        <f t="shared" si="12"/>
        <v>#DIV/0!</v>
      </c>
      <c r="O90" s="122" t="e">
        <f t="shared" si="13"/>
        <v>#DIV/0!</v>
      </c>
      <c r="P90" s="123" t="e">
        <f t="shared" si="13"/>
        <v>#DIV/0!</v>
      </c>
      <c r="Q90" s="124" t="e">
        <f t="shared" si="13"/>
        <v>#DIV/0!</v>
      </c>
      <c r="V90" s="170" t="s">
        <v>21</v>
      </c>
      <c r="W90" s="171" t="s">
        <v>21</v>
      </c>
      <c r="X90" s="118">
        <f t="shared" si="14"/>
        <v>0</v>
      </c>
      <c r="Y90" s="118">
        <f t="shared" si="14"/>
        <v>0</v>
      </c>
      <c r="Z90" s="118">
        <f t="shared" si="14"/>
        <v>0</v>
      </c>
    </row>
    <row r="91" spans="9:26" ht="15.75" customHeight="1" x14ac:dyDescent="0.25">
      <c r="J91" s="170" t="s">
        <v>22</v>
      </c>
      <c r="K91" s="171" t="s">
        <v>22</v>
      </c>
      <c r="L91" s="119" t="e">
        <f t="shared" si="12"/>
        <v>#DIV/0!</v>
      </c>
      <c r="M91" s="120" t="e">
        <f t="shared" si="12"/>
        <v>#DIV/0!</v>
      </c>
      <c r="N91" s="121" t="e">
        <f t="shared" si="12"/>
        <v>#DIV/0!</v>
      </c>
      <c r="O91" s="122" t="e">
        <f t="shared" si="13"/>
        <v>#DIV/0!</v>
      </c>
      <c r="P91" s="123" t="e">
        <f t="shared" si="13"/>
        <v>#DIV/0!</v>
      </c>
      <c r="Q91" s="124" t="e">
        <f t="shared" si="13"/>
        <v>#DIV/0!</v>
      </c>
      <c r="V91" s="170" t="s">
        <v>22</v>
      </c>
      <c r="W91" s="171" t="s">
        <v>22</v>
      </c>
      <c r="X91" s="118">
        <f t="shared" si="14"/>
        <v>0</v>
      </c>
      <c r="Y91" s="118">
        <f t="shared" si="14"/>
        <v>0</v>
      </c>
      <c r="Z91" s="118">
        <f t="shared" si="14"/>
        <v>0</v>
      </c>
    </row>
    <row r="92" spans="9:26" ht="15.75" customHeight="1" x14ac:dyDescent="0.25">
      <c r="J92" s="170" t="s">
        <v>23</v>
      </c>
      <c r="K92" s="171" t="s">
        <v>23</v>
      </c>
      <c r="L92" s="119" t="e">
        <f t="shared" si="12"/>
        <v>#DIV/0!</v>
      </c>
      <c r="M92" s="120" t="e">
        <f t="shared" si="12"/>
        <v>#DIV/0!</v>
      </c>
      <c r="N92" s="121" t="e">
        <f t="shared" si="12"/>
        <v>#DIV/0!</v>
      </c>
      <c r="O92" s="122" t="e">
        <f t="shared" si="13"/>
        <v>#DIV/0!</v>
      </c>
      <c r="P92" s="123" t="e">
        <f t="shared" si="13"/>
        <v>#DIV/0!</v>
      </c>
      <c r="Q92" s="124" t="e">
        <f t="shared" si="13"/>
        <v>#DIV/0!</v>
      </c>
      <c r="V92" s="170" t="s">
        <v>23</v>
      </c>
      <c r="W92" s="171" t="s">
        <v>23</v>
      </c>
      <c r="X92" s="118">
        <f>133.6-134.2</f>
        <v>-0.59999999999999432</v>
      </c>
      <c r="Y92" s="118">
        <f>44.2-45.8</f>
        <v>-1.5999999999999943</v>
      </c>
      <c r="Z92" s="118">
        <f>26.69-27.35</f>
        <v>-0.66000000000000014</v>
      </c>
    </row>
    <row r="93" spans="9:26" ht="15.75" customHeight="1" x14ac:dyDescent="0.25">
      <c r="J93" s="170" t="s">
        <v>24</v>
      </c>
      <c r="K93" s="171" t="s">
        <v>24</v>
      </c>
      <c r="L93" s="119" t="e">
        <f t="shared" si="12"/>
        <v>#DIV/0!</v>
      </c>
      <c r="M93" s="120" t="e">
        <f t="shared" si="12"/>
        <v>#DIV/0!</v>
      </c>
      <c r="N93" s="121" t="e">
        <f t="shared" si="12"/>
        <v>#DIV/0!</v>
      </c>
      <c r="O93" s="122" t="e">
        <f t="shared" si="13"/>
        <v>#DIV/0!</v>
      </c>
      <c r="P93" s="123" t="e">
        <f t="shared" si="13"/>
        <v>#DIV/0!</v>
      </c>
      <c r="Q93" s="124" t="e">
        <f t="shared" si="13"/>
        <v>#DIV/0!</v>
      </c>
      <c r="V93" s="170" t="s">
        <v>24</v>
      </c>
      <c r="W93" s="171" t="s">
        <v>24</v>
      </c>
      <c r="X93" s="118">
        <f t="shared" ref="X93:Z106" si="15">L19-I19</f>
        <v>0</v>
      </c>
      <c r="Y93" s="118">
        <f t="shared" si="15"/>
        <v>0</v>
      </c>
      <c r="Z93" s="118">
        <f t="shared" si="15"/>
        <v>0</v>
      </c>
    </row>
    <row r="94" spans="9:26" ht="15.75" customHeight="1" x14ac:dyDescent="0.25">
      <c r="J94" s="170" t="s">
        <v>25</v>
      </c>
      <c r="K94" s="171" t="s">
        <v>25</v>
      </c>
      <c r="L94" s="119" t="e">
        <f t="shared" si="12"/>
        <v>#DIV/0!</v>
      </c>
      <c r="M94" s="120" t="e">
        <f t="shared" si="12"/>
        <v>#DIV/0!</v>
      </c>
      <c r="N94" s="121" t="e">
        <f t="shared" si="12"/>
        <v>#DIV/0!</v>
      </c>
      <c r="O94" s="122" t="e">
        <f t="shared" si="13"/>
        <v>#DIV/0!</v>
      </c>
      <c r="P94" s="123" t="e">
        <f t="shared" si="13"/>
        <v>#DIV/0!</v>
      </c>
      <c r="Q94" s="124" t="e">
        <f t="shared" si="13"/>
        <v>#DIV/0!</v>
      </c>
      <c r="V94" s="170" t="s">
        <v>25</v>
      </c>
      <c r="W94" s="171" t="s">
        <v>25</v>
      </c>
      <c r="X94" s="118">
        <f t="shared" si="15"/>
        <v>0</v>
      </c>
      <c r="Y94" s="118">
        <f t="shared" si="15"/>
        <v>0</v>
      </c>
      <c r="Z94" s="118">
        <f t="shared" si="15"/>
        <v>0</v>
      </c>
    </row>
    <row r="95" spans="9:26" ht="15.75" customHeight="1" x14ac:dyDescent="0.25">
      <c r="J95" s="170" t="s">
        <v>26</v>
      </c>
      <c r="K95" s="171" t="s">
        <v>26</v>
      </c>
      <c r="L95" s="119" t="e">
        <f t="shared" si="12"/>
        <v>#DIV/0!</v>
      </c>
      <c r="M95" s="120" t="e">
        <f t="shared" si="12"/>
        <v>#DIV/0!</v>
      </c>
      <c r="N95" s="121" t="e">
        <f t="shared" si="12"/>
        <v>#DIV/0!</v>
      </c>
      <c r="O95" s="122" t="e">
        <f t="shared" si="13"/>
        <v>#DIV/0!</v>
      </c>
      <c r="P95" s="123" t="e">
        <f t="shared" si="13"/>
        <v>#DIV/0!</v>
      </c>
      <c r="Q95" s="124" t="e">
        <f t="shared" si="13"/>
        <v>#DIV/0!</v>
      </c>
      <c r="V95" s="170" t="s">
        <v>26</v>
      </c>
      <c r="W95" s="171" t="s">
        <v>26</v>
      </c>
      <c r="X95" s="118">
        <f t="shared" si="15"/>
        <v>0</v>
      </c>
      <c r="Y95" s="118">
        <f t="shared" si="15"/>
        <v>0</v>
      </c>
      <c r="Z95" s="118">
        <f t="shared" si="15"/>
        <v>0</v>
      </c>
    </row>
    <row r="96" spans="9:26" ht="15.75" customHeight="1" x14ac:dyDescent="0.25">
      <c r="J96" s="170" t="s">
        <v>27</v>
      </c>
      <c r="K96" s="171" t="s">
        <v>27</v>
      </c>
      <c r="L96" s="119" t="e">
        <f t="shared" si="12"/>
        <v>#DIV/0!</v>
      </c>
      <c r="M96" s="120" t="e">
        <f t="shared" si="12"/>
        <v>#DIV/0!</v>
      </c>
      <c r="N96" s="121" t="e">
        <f t="shared" si="12"/>
        <v>#DIV/0!</v>
      </c>
      <c r="O96" s="122" t="e">
        <f t="shared" si="13"/>
        <v>#DIV/0!</v>
      </c>
      <c r="P96" s="123" t="e">
        <f t="shared" si="13"/>
        <v>#DIV/0!</v>
      </c>
      <c r="Q96" s="124" t="e">
        <f t="shared" si="13"/>
        <v>#DIV/0!</v>
      </c>
      <c r="V96" s="170" t="s">
        <v>27</v>
      </c>
      <c r="W96" s="171" t="s">
        <v>27</v>
      </c>
      <c r="X96" s="118">
        <f t="shared" si="15"/>
        <v>0</v>
      </c>
      <c r="Y96" s="118">
        <f t="shared" si="15"/>
        <v>0</v>
      </c>
      <c r="Z96" s="118">
        <f t="shared" si="15"/>
        <v>0</v>
      </c>
    </row>
    <row r="97" spans="10:26" ht="15.75" customHeight="1" x14ac:dyDescent="0.25">
      <c r="J97" s="170" t="s">
        <v>28</v>
      </c>
      <c r="K97" s="171" t="s">
        <v>28</v>
      </c>
      <c r="L97" s="119" t="e">
        <f t="shared" si="12"/>
        <v>#DIV/0!</v>
      </c>
      <c r="M97" s="120" t="e">
        <f t="shared" si="12"/>
        <v>#DIV/0!</v>
      </c>
      <c r="N97" s="121" t="e">
        <f t="shared" si="12"/>
        <v>#DIV/0!</v>
      </c>
      <c r="O97" s="122" t="e">
        <f t="shared" si="13"/>
        <v>#DIV/0!</v>
      </c>
      <c r="P97" s="123" t="e">
        <f t="shared" si="13"/>
        <v>#DIV/0!</v>
      </c>
      <c r="Q97" s="124" t="e">
        <f t="shared" si="13"/>
        <v>#DIV/0!</v>
      </c>
      <c r="V97" s="170" t="s">
        <v>28</v>
      </c>
      <c r="W97" s="171" t="s">
        <v>28</v>
      </c>
      <c r="X97" s="118">
        <f t="shared" si="15"/>
        <v>0</v>
      </c>
      <c r="Y97" s="118">
        <f t="shared" si="15"/>
        <v>0</v>
      </c>
      <c r="Z97" s="118">
        <f t="shared" si="15"/>
        <v>0</v>
      </c>
    </row>
    <row r="98" spans="10:26" ht="15.75" customHeight="1" x14ac:dyDescent="0.25">
      <c r="J98" s="170" t="s">
        <v>29</v>
      </c>
      <c r="K98" s="171" t="s">
        <v>29</v>
      </c>
      <c r="L98" s="119" t="e">
        <f t="shared" ref="L98:N110" si="16">((I24-L24)/I24)*100</f>
        <v>#DIV/0!</v>
      </c>
      <c r="M98" s="120" t="e">
        <f t="shared" si="16"/>
        <v>#DIV/0!</v>
      </c>
      <c r="N98" s="121" t="e">
        <f t="shared" si="16"/>
        <v>#DIV/0!</v>
      </c>
      <c r="O98" s="122" t="e">
        <f t="shared" si="13"/>
        <v>#DIV/0!</v>
      </c>
      <c r="P98" s="123" t="e">
        <f t="shared" si="13"/>
        <v>#DIV/0!</v>
      </c>
      <c r="Q98" s="124" t="e">
        <f t="shared" si="13"/>
        <v>#DIV/0!</v>
      </c>
      <c r="V98" s="170" t="s">
        <v>29</v>
      </c>
      <c r="W98" s="171" t="s">
        <v>29</v>
      </c>
      <c r="X98" s="118">
        <f t="shared" si="15"/>
        <v>0</v>
      </c>
      <c r="Y98" s="118">
        <f t="shared" si="15"/>
        <v>0</v>
      </c>
      <c r="Z98" s="118">
        <f t="shared" si="15"/>
        <v>0</v>
      </c>
    </row>
    <row r="99" spans="10:26" ht="15.75" customHeight="1" x14ac:dyDescent="0.25">
      <c r="J99" s="170" t="s">
        <v>30</v>
      </c>
      <c r="K99" s="171" t="s">
        <v>30</v>
      </c>
      <c r="L99" s="119" t="e">
        <f t="shared" si="16"/>
        <v>#DIV/0!</v>
      </c>
      <c r="M99" s="120" t="e">
        <f t="shared" si="16"/>
        <v>#DIV/0!</v>
      </c>
      <c r="N99" s="121" t="e">
        <f t="shared" si="16"/>
        <v>#DIV/0!</v>
      </c>
      <c r="O99" s="122" t="e">
        <f t="shared" si="13"/>
        <v>#DIV/0!</v>
      </c>
      <c r="P99" s="123" t="e">
        <f t="shared" si="13"/>
        <v>#DIV/0!</v>
      </c>
      <c r="Q99" s="124" t="e">
        <f t="shared" si="13"/>
        <v>#DIV/0!</v>
      </c>
      <c r="V99" s="170" t="s">
        <v>30</v>
      </c>
      <c r="W99" s="171" t="s">
        <v>30</v>
      </c>
      <c r="X99" s="118">
        <f t="shared" si="15"/>
        <v>0</v>
      </c>
      <c r="Y99" s="118">
        <f t="shared" si="15"/>
        <v>0</v>
      </c>
      <c r="Z99" s="118">
        <f t="shared" si="15"/>
        <v>0</v>
      </c>
    </row>
    <row r="100" spans="10:26" ht="15.75" customHeight="1" x14ac:dyDescent="0.25">
      <c r="J100" s="170" t="s">
        <v>31</v>
      </c>
      <c r="K100" s="171" t="s">
        <v>31</v>
      </c>
      <c r="L100" s="119" t="e">
        <f t="shared" si="16"/>
        <v>#DIV/0!</v>
      </c>
      <c r="M100" s="120" t="e">
        <f t="shared" si="16"/>
        <v>#DIV/0!</v>
      </c>
      <c r="N100" s="121" t="e">
        <f t="shared" si="16"/>
        <v>#DIV/0!</v>
      </c>
      <c r="O100" s="122" t="e">
        <f t="shared" si="13"/>
        <v>#DIV/0!</v>
      </c>
      <c r="P100" s="123" t="e">
        <f t="shared" si="13"/>
        <v>#DIV/0!</v>
      </c>
      <c r="Q100" s="124" t="e">
        <f t="shared" si="13"/>
        <v>#DIV/0!</v>
      </c>
      <c r="V100" s="170" t="s">
        <v>31</v>
      </c>
      <c r="W100" s="171" t="s">
        <v>31</v>
      </c>
      <c r="X100" s="118">
        <f t="shared" si="15"/>
        <v>0</v>
      </c>
      <c r="Y100" s="118">
        <f t="shared" si="15"/>
        <v>0</v>
      </c>
      <c r="Z100" s="118">
        <f t="shared" si="15"/>
        <v>0</v>
      </c>
    </row>
    <row r="101" spans="10:26" ht="15.75" customHeight="1" x14ac:dyDescent="0.25">
      <c r="J101" s="170" t="s">
        <v>32</v>
      </c>
      <c r="K101" s="171" t="s">
        <v>32</v>
      </c>
      <c r="L101" s="119" t="e">
        <f t="shared" si="16"/>
        <v>#DIV/0!</v>
      </c>
      <c r="M101" s="120" t="e">
        <f t="shared" si="16"/>
        <v>#DIV/0!</v>
      </c>
      <c r="N101" s="121" t="e">
        <f t="shared" si="16"/>
        <v>#DIV/0!</v>
      </c>
      <c r="O101" s="122" t="e">
        <f t="shared" si="13"/>
        <v>#DIV/0!</v>
      </c>
      <c r="P101" s="123" t="e">
        <f t="shared" si="13"/>
        <v>#DIV/0!</v>
      </c>
      <c r="Q101" s="124" t="e">
        <f t="shared" si="13"/>
        <v>#DIV/0!</v>
      </c>
      <c r="V101" s="170" t="s">
        <v>32</v>
      </c>
      <c r="W101" s="171" t="s">
        <v>32</v>
      </c>
      <c r="X101" s="118">
        <f t="shared" si="15"/>
        <v>0</v>
      </c>
      <c r="Y101" s="118">
        <f t="shared" si="15"/>
        <v>0</v>
      </c>
      <c r="Z101" s="118">
        <f t="shared" si="15"/>
        <v>0</v>
      </c>
    </row>
    <row r="102" spans="10:26" ht="15.75" customHeight="1" x14ac:dyDescent="0.25">
      <c r="J102" s="170" t="s">
        <v>33</v>
      </c>
      <c r="K102" s="171" t="s">
        <v>33</v>
      </c>
      <c r="L102" s="119" t="e">
        <f t="shared" si="16"/>
        <v>#DIV/0!</v>
      </c>
      <c r="M102" s="120" t="e">
        <f t="shared" si="16"/>
        <v>#DIV/0!</v>
      </c>
      <c r="N102" s="121" t="e">
        <f t="shared" si="16"/>
        <v>#DIV/0!</v>
      </c>
      <c r="O102" s="122" t="e">
        <f t="shared" si="13"/>
        <v>#DIV/0!</v>
      </c>
      <c r="P102" s="123" t="e">
        <f t="shared" si="13"/>
        <v>#DIV/0!</v>
      </c>
      <c r="Q102" s="124" t="e">
        <f t="shared" si="13"/>
        <v>#DIV/0!</v>
      </c>
      <c r="V102" s="170" t="s">
        <v>33</v>
      </c>
      <c r="W102" s="171" t="s">
        <v>33</v>
      </c>
      <c r="X102" s="118">
        <f t="shared" si="15"/>
        <v>0</v>
      </c>
      <c r="Y102" s="118">
        <f t="shared" si="15"/>
        <v>0</v>
      </c>
      <c r="Z102" s="118">
        <f t="shared" si="15"/>
        <v>0</v>
      </c>
    </row>
    <row r="103" spans="10:26" ht="15.75" customHeight="1" x14ac:dyDescent="0.25">
      <c r="J103" s="170" t="s">
        <v>34</v>
      </c>
      <c r="K103" s="171" t="s">
        <v>34</v>
      </c>
      <c r="L103" s="119" t="e">
        <f t="shared" si="16"/>
        <v>#DIV/0!</v>
      </c>
      <c r="M103" s="120" t="e">
        <f t="shared" si="16"/>
        <v>#DIV/0!</v>
      </c>
      <c r="N103" s="121" t="e">
        <f t="shared" si="16"/>
        <v>#DIV/0!</v>
      </c>
      <c r="O103" s="122" t="e">
        <f t="shared" si="13"/>
        <v>#DIV/0!</v>
      </c>
      <c r="P103" s="123" t="e">
        <f t="shared" si="13"/>
        <v>#DIV/0!</v>
      </c>
      <c r="Q103" s="124" t="e">
        <f t="shared" si="13"/>
        <v>#DIV/0!</v>
      </c>
      <c r="V103" s="170" t="s">
        <v>34</v>
      </c>
      <c r="W103" s="171" t="s">
        <v>34</v>
      </c>
      <c r="X103" s="118">
        <f t="shared" si="15"/>
        <v>0</v>
      </c>
      <c r="Y103" s="118">
        <f t="shared" si="15"/>
        <v>0</v>
      </c>
      <c r="Z103" s="118">
        <f t="shared" si="15"/>
        <v>0</v>
      </c>
    </row>
    <row r="104" spans="10:26" ht="15.75" customHeight="1" x14ac:dyDescent="0.25">
      <c r="J104" s="170" t="s">
        <v>35</v>
      </c>
      <c r="K104" s="171" t="s">
        <v>35</v>
      </c>
      <c r="L104" s="119" t="e">
        <f>((I30-L30)/I30)*100</f>
        <v>#DIV/0!</v>
      </c>
      <c r="M104" s="120" t="e">
        <f>((J30-M30)/J30)*100</f>
        <v>#DIV/0!</v>
      </c>
      <c r="N104" s="121" t="e">
        <f>((K30-N30)/K30)*100</f>
        <v>#DIV/0!</v>
      </c>
      <c r="O104" s="122" t="e">
        <f>(L30/I30)*100</f>
        <v>#DIV/0!</v>
      </c>
      <c r="P104" s="123" t="e">
        <f>(M30/J30)*100</f>
        <v>#DIV/0!</v>
      </c>
      <c r="Q104" s="124" t="e">
        <f>(N30/K30)*100</f>
        <v>#DIV/0!</v>
      </c>
      <c r="V104" s="170" t="s">
        <v>35</v>
      </c>
      <c r="W104" s="171" t="s">
        <v>35</v>
      </c>
      <c r="X104" s="118">
        <f>L30-I30</f>
        <v>0</v>
      </c>
      <c r="Y104" s="118">
        <f>M30-J30</f>
        <v>0</v>
      </c>
      <c r="Z104" s="118">
        <f>N30-K30</f>
        <v>0</v>
      </c>
    </row>
    <row r="105" spans="10:26" ht="15.75" customHeight="1" x14ac:dyDescent="0.25">
      <c r="J105" s="170" t="s">
        <v>36</v>
      </c>
      <c r="K105" s="171" t="s">
        <v>36</v>
      </c>
      <c r="L105" s="119" t="e">
        <f t="shared" si="16"/>
        <v>#DIV/0!</v>
      </c>
      <c r="M105" s="120" t="e">
        <f t="shared" si="16"/>
        <v>#DIV/0!</v>
      </c>
      <c r="N105" s="121" t="e">
        <f t="shared" si="16"/>
        <v>#DIV/0!</v>
      </c>
      <c r="O105" s="122" t="e">
        <f t="shared" si="13"/>
        <v>#DIV/0!</v>
      </c>
      <c r="P105" s="123" t="e">
        <f t="shared" si="13"/>
        <v>#DIV/0!</v>
      </c>
      <c r="Q105" s="124" t="e">
        <f t="shared" si="13"/>
        <v>#DIV/0!</v>
      </c>
      <c r="V105" s="170" t="s">
        <v>36</v>
      </c>
      <c r="W105" s="171" t="s">
        <v>36</v>
      </c>
      <c r="X105" s="118">
        <f t="shared" si="15"/>
        <v>0</v>
      </c>
      <c r="Y105" s="118">
        <f t="shared" si="15"/>
        <v>0</v>
      </c>
      <c r="Z105" s="118">
        <f t="shared" si="15"/>
        <v>0</v>
      </c>
    </row>
    <row r="106" spans="10:26" ht="15.75" customHeight="1" x14ac:dyDescent="0.25">
      <c r="J106" s="170" t="s">
        <v>37</v>
      </c>
      <c r="K106" s="171" t="s">
        <v>37</v>
      </c>
      <c r="L106" s="119" t="e">
        <f t="shared" si="16"/>
        <v>#DIV/0!</v>
      </c>
      <c r="M106" s="120" t="e">
        <f t="shared" si="16"/>
        <v>#DIV/0!</v>
      </c>
      <c r="N106" s="121" t="e">
        <f t="shared" si="16"/>
        <v>#DIV/0!</v>
      </c>
      <c r="O106" s="122" t="e">
        <f t="shared" si="13"/>
        <v>#DIV/0!</v>
      </c>
      <c r="P106" s="123" t="e">
        <f t="shared" si="13"/>
        <v>#DIV/0!</v>
      </c>
      <c r="Q106" s="124" t="e">
        <f t="shared" si="13"/>
        <v>#DIV/0!</v>
      </c>
      <c r="V106" s="170" t="s">
        <v>37</v>
      </c>
      <c r="W106" s="171" t="s">
        <v>37</v>
      </c>
      <c r="X106" s="118">
        <f>160.4-161.4</f>
        <v>-1</v>
      </c>
      <c r="Y106" s="118">
        <f>121.05-121.14</f>
        <v>-9.0000000000003411E-2</v>
      </c>
      <c r="Z106" s="118">
        <f t="shared" si="15"/>
        <v>0</v>
      </c>
    </row>
    <row r="107" spans="10:26" ht="15.75" customHeight="1" x14ac:dyDescent="0.25">
      <c r="J107" s="170" t="s">
        <v>38</v>
      </c>
      <c r="K107" s="171" t="s">
        <v>38</v>
      </c>
      <c r="L107" s="119" t="e">
        <f>((I34-L34)/I34)*100</f>
        <v>#DIV/0!</v>
      </c>
      <c r="M107" s="120" t="e">
        <f>((J34-M34)/J34)*100</f>
        <v>#DIV/0!</v>
      </c>
      <c r="N107" s="121" t="e">
        <f>((K34-N34)/K34)*100</f>
        <v>#DIV/0!</v>
      </c>
      <c r="O107" s="122" t="e">
        <f>(L34/I34)*100</f>
        <v>#DIV/0!</v>
      </c>
      <c r="P107" s="123" t="e">
        <f>(M34/J34)*100</f>
        <v>#DIV/0!</v>
      </c>
      <c r="Q107" s="124" t="e">
        <f>(N34/K34)*100</f>
        <v>#DIV/0!</v>
      </c>
      <c r="V107" s="170" t="s">
        <v>38</v>
      </c>
      <c r="W107" s="171" t="s">
        <v>38</v>
      </c>
      <c r="X107" s="118">
        <f>L34-I34</f>
        <v>0</v>
      </c>
      <c r="Y107" s="118">
        <f>M34-J34</f>
        <v>0</v>
      </c>
      <c r="Z107" s="118">
        <f>N34-K34</f>
        <v>0</v>
      </c>
    </row>
    <row r="108" spans="10:26" ht="15.75" customHeight="1" x14ac:dyDescent="0.25">
      <c r="J108" s="170" t="s">
        <v>39</v>
      </c>
      <c r="K108" s="171" t="s">
        <v>39</v>
      </c>
      <c r="L108" s="119" t="e">
        <f>((#REF!-#REF!)/#REF!)*100</f>
        <v>#REF!</v>
      </c>
      <c r="M108" s="120" t="e">
        <f>((#REF!-#REF!)/#REF!)*100</f>
        <v>#REF!</v>
      </c>
      <c r="N108" s="121" t="e">
        <f>((#REF!-#REF!)/#REF!)*100</f>
        <v>#REF!</v>
      </c>
      <c r="O108" s="122" t="e">
        <f>(#REF!/#REF!)*100</f>
        <v>#REF!</v>
      </c>
      <c r="P108" s="123" t="e">
        <f>(#REF!/#REF!)*100</f>
        <v>#REF!</v>
      </c>
      <c r="Q108" s="124" t="e">
        <f>(#REF!/#REF!)*100</f>
        <v>#REF!</v>
      </c>
      <c r="V108" s="170" t="s">
        <v>39</v>
      </c>
      <c r="W108" s="171" t="s">
        <v>39</v>
      </c>
      <c r="X108" s="118" t="e">
        <f>#REF!-#REF!</f>
        <v>#REF!</v>
      </c>
      <c r="Y108" s="118" t="e">
        <f>#REF!-#REF!</f>
        <v>#REF!</v>
      </c>
      <c r="Z108" s="118" t="e">
        <f>#REF!-#REF!</f>
        <v>#REF!</v>
      </c>
    </row>
    <row r="109" spans="10:26" ht="15.75" customHeight="1" x14ac:dyDescent="0.25">
      <c r="J109" s="170" t="s">
        <v>40</v>
      </c>
      <c r="K109" s="171" t="s">
        <v>40</v>
      </c>
      <c r="L109" s="119" t="e">
        <f>((#REF!-#REF!)/#REF!)*100</f>
        <v>#REF!</v>
      </c>
      <c r="M109" s="120" t="e">
        <f>((#REF!-#REF!)/#REF!)*100</f>
        <v>#REF!</v>
      </c>
      <c r="N109" s="121" t="e">
        <f>((#REF!-#REF!)/#REF!)*100</f>
        <v>#REF!</v>
      </c>
      <c r="O109" s="122" t="e">
        <f>(#REF!/#REF!)*100</f>
        <v>#REF!</v>
      </c>
      <c r="P109" s="123" t="e">
        <f>(#REF!/#REF!)*100</f>
        <v>#REF!</v>
      </c>
      <c r="Q109" s="124" t="e">
        <f>(#REF!/#REF!)*100</f>
        <v>#REF!</v>
      </c>
      <c r="V109" s="170" t="s">
        <v>40</v>
      </c>
      <c r="W109" s="171" t="s">
        <v>40</v>
      </c>
      <c r="X109" s="118" t="e">
        <f>#REF!-#REF!</f>
        <v>#REF!</v>
      </c>
      <c r="Y109" s="118" t="e">
        <f>#REF!-#REF!</f>
        <v>#REF!</v>
      </c>
      <c r="Z109" s="118" t="e">
        <f>#REF!-#REF!</f>
        <v>#REF!</v>
      </c>
    </row>
    <row r="110" spans="10:26" ht="15.75" customHeight="1" x14ac:dyDescent="0.25">
      <c r="J110" s="170" t="s">
        <v>42</v>
      </c>
      <c r="K110" s="171" t="s">
        <v>42</v>
      </c>
      <c r="L110" s="119" t="e">
        <f t="shared" si="16"/>
        <v>#DIV/0!</v>
      </c>
      <c r="M110" s="120" t="e">
        <f t="shared" si="16"/>
        <v>#DIV/0!</v>
      </c>
      <c r="N110" s="121" t="e">
        <f t="shared" si="16"/>
        <v>#DIV/0!</v>
      </c>
      <c r="O110" s="122" t="e">
        <f t="shared" si="13"/>
        <v>#DIV/0!</v>
      </c>
      <c r="P110" s="123" t="e">
        <f t="shared" si="13"/>
        <v>#DIV/0!</v>
      </c>
      <c r="Q110" s="124" t="e">
        <f t="shared" si="13"/>
        <v>#DIV/0!</v>
      </c>
      <c r="V110" s="170" t="s">
        <v>42</v>
      </c>
      <c r="W110" s="171" t="s">
        <v>42</v>
      </c>
      <c r="X110" s="118">
        <f t="shared" ref="X110:Z111" si="17">L36-I36</f>
        <v>0</v>
      </c>
      <c r="Y110" s="118">
        <f t="shared" si="17"/>
        <v>0</v>
      </c>
      <c r="Z110" s="118">
        <f t="shared" si="17"/>
        <v>0</v>
      </c>
    </row>
    <row r="111" spans="10:26" ht="15.75" customHeight="1" x14ac:dyDescent="0.25">
      <c r="X111" s="118">
        <f t="shared" si="17"/>
        <v>1225.9969999999998</v>
      </c>
      <c r="Y111" s="118">
        <f t="shared" si="17"/>
        <v>53.783999999999992</v>
      </c>
      <c r="Z111" s="118">
        <f t="shared" si="17"/>
        <v>10.579999999999984</v>
      </c>
    </row>
    <row r="112" spans="10:26" ht="15.75" customHeight="1" x14ac:dyDescent="0.25">
      <c r="T112" s="104"/>
      <c r="V112" s="168"/>
      <c r="W112" s="169"/>
    </row>
    <row r="113" spans="16:16" ht="15.75" customHeight="1" x14ac:dyDescent="0.25">
      <c r="P113" s="95" t="s">
        <v>172</v>
      </c>
    </row>
  </sheetData>
  <mergeCells count="90">
    <mergeCell ref="A3:N3"/>
    <mergeCell ref="P3:Z3"/>
    <mergeCell ref="AB3:AH3"/>
    <mergeCell ref="AJ3:AP3"/>
    <mergeCell ref="A4:A7"/>
    <mergeCell ref="B4:B7"/>
    <mergeCell ref="C4:H4"/>
    <mergeCell ref="I4:N4"/>
    <mergeCell ref="P4:P7"/>
    <mergeCell ref="Q4:S4"/>
    <mergeCell ref="C5:E6"/>
    <mergeCell ref="F5:H6"/>
    <mergeCell ref="I5:K6"/>
    <mergeCell ref="L5:N6"/>
    <mergeCell ref="Q5:S6"/>
    <mergeCell ref="AC4:AE4"/>
    <mergeCell ref="AF4:AH4"/>
    <mergeCell ref="AJ4:AJ7"/>
    <mergeCell ref="AK4:AM4"/>
    <mergeCell ref="AN4:AP4"/>
    <mergeCell ref="AC5:AE6"/>
    <mergeCell ref="AF5:AH6"/>
    <mergeCell ref="AK5:AM6"/>
    <mergeCell ref="AN5:AP6"/>
    <mergeCell ref="Y4:Y6"/>
    <mergeCell ref="Z4:Z6"/>
    <mergeCell ref="AB4:AB7"/>
    <mergeCell ref="V5:X6"/>
    <mergeCell ref="J83:K83"/>
    <mergeCell ref="V83:W83"/>
    <mergeCell ref="J82:K82"/>
    <mergeCell ref="V82:W82"/>
    <mergeCell ref="T4:T6"/>
    <mergeCell ref="U4:U6"/>
    <mergeCell ref="V4:X4"/>
    <mergeCell ref="J84:K84"/>
    <mergeCell ref="V84:W84"/>
    <mergeCell ref="J85:K85"/>
    <mergeCell ref="V85:W85"/>
    <mergeCell ref="J86:K86"/>
    <mergeCell ref="V86:W86"/>
    <mergeCell ref="J87:K87"/>
    <mergeCell ref="V87:W87"/>
    <mergeCell ref="J88:K88"/>
    <mergeCell ref="V88:W88"/>
    <mergeCell ref="J89:K89"/>
    <mergeCell ref="V89:W89"/>
    <mergeCell ref="J90:K90"/>
    <mergeCell ref="V90:W90"/>
    <mergeCell ref="J91:K91"/>
    <mergeCell ref="V91:W91"/>
    <mergeCell ref="J92:K92"/>
    <mergeCell ref="V92:W92"/>
    <mergeCell ref="J93:K93"/>
    <mergeCell ref="V93:W93"/>
    <mergeCell ref="J94:K94"/>
    <mergeCell ref="V94:W94"/>
    <mergeCell ref="J95:K95"/>
    <mergeCell ref="V95:W95"/>
    <mergeCell ref="J96:K96"/>
    <mergeCell ref="V96:W96"/>
    <mergeCell ref="J97:K97"/>
    <mergeCell ref="V97:W97"/>
    <mergeCell ref="J98:K98"/>
    <mergeCell ref="V98:W98"/>
    <mergeCell ref="J99:K99"/>
    <mergeCell ref="V99:W99"/>
    <mergeCell ref="J100:K100"/>
    <mergeCell ref="V100:W100"/>
    <mergeCell ref="J101:K101"/>
    <mergeCell ref="V101:W101"/>
    <mergeCell ref="J102:K102"/>
    <mergeCell ref="V102:W102"/>
    <mergeCell ref="J103:K103"/>
    <mergeCell ref="V103:W103"/>
    <mergeCell ref="J104:K104"/>
    <mergeCell ref="V104:W104"/>
    <mergeCell ref="J105:K105"/>
    <mergeCell ref="V105:W105"/>
    <mergeCell ref="J106:K106"/>
    <mergeCell ref="V106:W106"/>
    <mergeCell ref="J110:K110"/>
    <mergeCell ref="V110:W110"/>
    <mergeCell ref="V112:W112"/>
    <mergeCell ref="J107:K107"/>
    <mergeCell ref="V107:W107"/>
    <mergeCell ref="J108:K108"/>
    <mergeCell ref="V108:W108"/>
    <mergeCell ref="J109:K109"/>
    <mergeCell ref="V109:W109"/>
  </mergeCells>
  <conditionalFormatting sqref="X82:Z111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82:Q11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82:Q110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L80:N110">
    <cfRule type="colorScale" priority="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outlinePr summaryBelow="0" summaryRight="0"/>
    <pageSetUpPr fitToPage="1"/>
  </sheetPr>
  <dimension ref="A2:AP112"/>
  <sheetViews>
    <sheetView tabSelected="1" topLeftCell="AA1" zoomScale="77" zoomScaleNormal="77" workbookViewId="0">
      <selection activeCell="AJ1" sqref="AJ1:AQ48"/>
    </sheetView>
  </sheetViews>
  <sheetFormatPr defaultColWidth="14.42578125" defaultRowHeight="15.75" customHeight="1" x14ac:dyDescent="0.25"/>
  <cols>
    <col min="1" max="1" width="6.140625" style="95" customWidth="1"/>
    <col min="2" max="2" width="55.5703125" style="95" customWidth="1"/>
    <col min="3" max="11" width="14.42578125" style="95"/>
    <col min="12" max="12" width="14.42578125" style="95" customWidth="1"/>
    <col min="13" max="15" width="14.42578125" style="95"/>
    <col min="16" max="16" width="45.5703125" style="95" customWidth="1"/>
    <col min="17" max="27" width="14.42578125" style="95"/>
    <col min="28" max="28" width="45.85546875" style="95" customWidth="1"/>
    <col min="29" max="35" width="14.42578125" style="95"/>
    <col min="36" max="36" width="45.28515625" style="95" customWidth="1"/>
    <col min="37" max="16384" width="14.42578125" style="95"/>
  </cols>
  <sheetData>
    <row r="2" spans="1:42" ht="21" customHeight="1" x14ac:dyDescent="0.25">
      <c r="B2" s="7"/>
    </row>
    <row r="3" spans="1:42" ht="42" customHeight="1" x14ac:dyDescent="0.25">
      <c r="A3" s="186" t="s">
        <v>49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P3" s="187" t="s">
        <v>50</v>
      </c>
      <c r="Q3" s="187"/>
      <c r="R3" s="187"/>
      <c r="S3" s="187"/>
      <c r="T3" s="187"/>
      <c r="U3" s="187"/>
      <c r="V3" s="187"/>
      <c r="W3" s="187"/>
      <c r="X3" s="187"/>
      <c r="Y3" s="187"/>
      <c r="Z3" s="187"/>
      <c r="AB3" s="187" t="s">
        <v>51</v>
      </c>
      <c r="AC3" s="187"/>
      <c r="AD3" s="187"/>
      <c r="AE3" s="187"/>
      <c r="AF3" s="187"/>
      <c r="AG3" s="187"/>
      <c r="AH3" s="187"/>
      <c r="AJ3" s="188" t="s">
        <v>52</v>
      </c>
      <c r="AK3" s="188"/>
      <c r="AL3" s="188"/>
      <c r="AM3" s="188"/>
      <c r="AN3" s="188"/>
      <c r="AO3" s="188"/>
      <c r="AP3" s="188"/>
    </row>
    <row r="4" spans="1:42" ht="30.75" customHeight="1" x14ac:dyDescent="0.25">
      <c r="A4" s="145" t="s">
        <v>0</v>
      </c>
      <c r="B4" s="147" t="s">
        <v>1</v>
      </c>
      <c r="C4" s="189" t="s">
        <v>2</v>
      </c>
      <c r="D4" s="190"/>
      <c r="E4" s="190"/>
      <c r="F4" s="190"/>
      <c r="G4" s="190"/>
      <c r="H4" s="190"/>
      <c r="I4" s="180" t="s">
        <v>5</v>
      </c>
      <c r="J4" s="180"/>
      <c r="K4" s="180"/>
      <c r="L4" s="180"/>
      <c r="M4" s="180"/>
      <c r="N4" s="180"/>
      <c r="P4" s="147" t="s">
        <v>1</v>
      </c>
      <c r="Q4" s="191" t="s">
        <v>2</v>
      </c>
      <c r="R4" s="190"/>
      <c r="S4" s="190"/>
      <c r="T4" s="172" t="s">
        <v>3</v>
      </c>
      <c r="U4" s="172" t="s">
        <v>4</v>
      </c>
      <c r="V4" s="177" t="s">
        <v>5</v>
      </c>
      <c r="W4" s="178"/>
      <c r="X4" s="179"/>
      <c r="Y4" s="172" t="s">
        <v>3</v>
      </c>
      <c r="Z4" s="172" t="s">
        <v>4</v>
      </c>
      <c r="AB4" s="147" t="s">
        <v>1</v>
      </c>
      <c r="AC4" s="192" t="s">
        <v>2</v>
      </c>
      <c r="AD4" s="192"/>
      <c r="AE4" s="192"/>
      <c r="AF4" s="180" t="s">
        <v>5</v>
      </c>
      <c r="AG4" s="180"/>
      <c r="AH4" s="180"/>
      <c r="AJ4" s="181" t="s">
        <v>1</v>
      </c>
      <c r="AK4" s="183" t="s">
        <v>2</v>
      </c>
      <c r="AL4" s="183"/>
      <c r="AM4" s="183"/>
      <c r="AN4" s="184" t="s">
        <v>5</v>
      </c>
      <c r="AO4" s="184"/>
      <c r="AP4" s="184"/>
    </row>
    <row r="5" spans="1:42" ht="27" customHeight="1" x14ac:dyDescent="0.25">
      <c r="A5" s="173"/>
      <c r="B5" s="173"/>
      <c r="C5" s="174" t="s">
        <v>6</v>
      </c>
      <c r="D5" s="173"/>
      <c r="E5" s="173"/>
      <c r="F5" s="174" t="s">
        <v>7</v>
      </c>
      <c r="G5" s="173"/>
      <c r="H5" s="173"/>
      <c r="I5" s="174" t="s">
        <v>6</v>
      </c>
      <c r="J5" s="174"/>
      <c r="K5" s="174"/>
      <c r="L5" s="174" t="s">
        <v>7</v>
      </c>
      <c r="M5" s="174"/>
      <c r="N5" s="174"/>
      <c r="P5" s="173"/>
      <c r="Q5" s="174" t="s">
        <v>7</v>
      </c>
      <c r="R5" s="173"/>
      <c r="S5" s="173"/>
      <c r="T5" s="172"/>
      <c r="U5" s="172"/>
      <c r="V5" s="174" t="s">
        <v>7</v>
      </c>
      <c r="W5" s="174"/>
      <c r="X5" s="174"/>
      <c r="Y5" s="172"/>
      <c r="Z5" s="172"/>
      <c r="AB5" s="173"/>
      <c r="AC5" s="174" t="s">
        <v>7</v>
      </c>
      <c r="AD5" s="174"/>
      <c r="AE5" s="174"/>
      <c r="AF5" s="174" t="s">
        <v>7</v>
      </c>
      <c r="AG5" s="174"/>
      <c r="AH5" s="174"/>
      <c r="AJ5" s="182"/>
      <c r="AK5" s="185" t="s">
        <v>7</v>
      </c>
      <c r="AL5" s="185"/>
      <c r="AM5" s="185"/>
      <c r="AN5" s="185" t="s">
        <v>7</v>
      </c>
      <c r="AO5" s="185"/>
      <c r="AP5" s="185"/>
    </row>
    <row r="6" spans="1:42" ht="32.25" customHeight="1" x14ac:dyDescent="0.25">
      <c r="A6" s="173"/>
      <c r="B6" s="173"/>
      <c r="C6" s="173"/>
      <c r="D6" s="173"/>
      <c r="E6" s="173"/>
      <c r="F6" s="173"/>
      <c r="G6" s="173"/>
      <c r="H6" s="173"/>
      <c r="I6" s="174"/>
      <c r="J6" s="174"/>
      <c r="K6" s="174"/>
      <c r="L6" s="174"/>
      <c r="M6" s="174"/>
      <c r="N6" s="174"/>
      <c r="P6" s="173"/>
      <c r="Q6" s="173"/>
      <c r="R6" s="173"/>
      <c r="S6" s="173"/>
      <c r="T6" s="172"/>
      <c r="U6" s="172"/>
      <c r="V6" s="174"/>
      <c r="W6" s="174"/>
      <c r="X6" s="174"/>
      <c r="Y6" s="172"/>
      <c r="Z6" s="172"/>
      <c r="AB6" s="173"/>
      <c r="AC6" s="174"/>
      <c r="AD6" s="174"/>
      <c r="AE6" s="174"/>
      <c r="AF6" s="174"/>
      <c r="AG6" s="174"/>
      <c r="AH6" s="174"/>
      <c r="AJ6" s="182"/>
      <c r="AK6" s="185"/>
      <c r="AL6" s="185"/>
      <c r="AM6" s="185"/>
      <c r="AN6" s="185"/>
      <c r="AO6" s="185"/>
      <c r="AP6" s="185"/>
    </row>
    <row r="7" spans="1:42" x14ac:dyDescent="0.25">
      <c r="A7" s="173"/>
      <c r="B7" s="173"/>
      <c r="C7" s="12" t="s">
        <v>8</v>
      </c>
      <c r="D7" s="12" t="s">
        <v>9</v>
      </c>
      <c r="E7" s="12" t="s">
        <v>10</v>
      </c>
      <c r="F7" s="12" t="s">
        <v>8</v>
      </c>
      <c r="G7" s="12" t="s">
        <v>9</v>
      </c>
      <c r="H7" s="12" t="s">
        <v>10</v>
      </c>
      <c r="I7" s="12" t="s">
        <v>8</v>
      </c>
      <c r="J7" s="12" t="s">
        <v>9</v>
      </c>
      <c r="K7" s="12" t="s">
        <v>10</v>
      </c>
      <c r="L7" s="12" t="s">
        <v>8</v>
      </c>
      <c r="M7" s="12" t="s">
        <v>9</v>
      </c>
      <c r="N7" s="12" t="s">
        <v>10</v>
      </c>
      <c r="P7" s="173"/>
      <c r="Q7" s="105" t="s">
        <v>8</v>
      </c>
      <c r="R7" s="105" t="s">
        <v>9</v>
      </c>
      <c r="S7" s="105" t="s">
        <v>11</v>
      </c>
      <c r="T7" s="105" t="s">
        <v>12</v>
      </c>
      <c r="U7" s="105" t="s">
        <v>12</v>
      </c>
      <c r="V7" s="105" t="s">
        <v>8</v>
      </c>
      <c r="W7" s="105" t="s">
        <v>9</v>
      </c>
      <c r="X7" s="105" t="s">
        <v>11</v>
      </c>
      <c r="Y7" s="105" t="s">
        <v>12</v>
      </c>
      <c r="Z7" s="105" t="s">
        <v>12</v>
      </c>
      <c r="AB7" s="173"/>
      <c r="AC7" s="12" t="s">
        <v>8</v>
      </c>
      <c r="AD7" s="12" t="s">
        <v>9</v>
      </c>
      <c r="AE7" s="12" t="s">
        <v>11</v>
      </c>
      <c r="AF7" s="12" t="s">
        <v>8</v>
      </c>
      <c r="AG7" s="12" t="s">
        <v>9</v>
      </c>
      <c r="AH7" s="12" t="s">
        <v>11</v>
      </c>
      <c r="AJ7" s="182"/>
      <c r="AK7" s="12" t="s">
        <v>8</v>
      </c>
      <c r="AL7" s="12" t="s">
        <v>9</v>
      </c>
      <c r="AM7" s="12" t="s">
        <v>11</v>
      </c>
      <c r="AN7" s="12" t="s">
        <v>8</v>
      </c>
      <c r="AO7" s="12" t="s">
        <v>9</v>
      </c>
      <c r="AP7" s="12" t="s">
        <v>11</v>
      </c>
    </row>
    <row r="8" spans="1:42" x14ac:dyDescent="0.25">
      <c r="A8" s="106">
        <v>1</v>
      </c>
      <c r="B8" s="85" t="s">
        <v>13</v>
      </c>
      <c r="C8" s="20" t="s">
        <v>173</v>
      </c>
      <c r="D8" s="20">
        <v>112.83499999999999</v>
      </c>
      <c r="E8" s="20">
        <v>32.5</v>
      </c>
      <c r="F8" s="20">
        <v>238.84899999999999</v>
      </c>
      <c r="G8" s="20">
        <v>110.85</v>
      </c>
      <c r="H8" s="20">
        <v>36.700000000000003</v>
      </c>
      <c r="I8" s="20">
        <v>1438.097</v>
      </c>
      <c r="J8" s="20">
        <v>658.97199999999998</v>
      </c>
      <c r="K8" s="20">
        <v>150</v>
      </c>
      <c r="L8" s="20">
        <v>1449.8109999999999</v>
      </c>
      <c r="M8" s="20">
        <v>672.375</v>
      </c>
      <c r="N8" s="20">
        <v>164.65</v>
      </c>
      <c r="O8" s="139">
        <f>K8-N8</f>
        <v>-14.650000000000006</v>
      </c>
      <c r="P8" s="85" t="s">
        <v>13</v>
      </c>
      <c r="Q8" s="20">
        <v>0.105</v>
      </c>
      <c r="R8" s="20" t="s">
        <v>48</v>
      </c>
      <c r="S8" s="20" t="s">
        <v>48</v>
      </c>
      <c r="T8" s="20">
        <v>3</v>
      </c>
      <c r="U8" s="20">
        <v>0</v>
      </c>
      <c r="V8" s="20" t="s">
        <v>174</v>
      </c>
      <c r="W8" s="20">
        <v>0.56000000000000005</v>
      </c>
      <c r="X8" s="20" t="s">
        <v>48</v>
      </c>
      <c r="Y8" s="20">
        <v>15</v>
      </c>
      <c r="Z8" s="20">
        <v>9</v>
      </c>
      <c r="AB8" s="10" t="s">
        <v>13</v>
      </c>
      <c r="AC8" s="20">
        <v>0.24</v>
      </c>
      <c r="AD8" s="20">
        <v>0.08</v>
      </c>
      <c r="AE8" s="20">
        <v>0.02</v>
      </c>
      <c r="AF8" s="20">
        <v>0.71499999999999997</v>
      </c>
      <c r="AG8" s="20">
        <v>1.25</v>
      </c>
      <c r="AH8" s="20">
        <v>0.11</v>
      </c>
      <c r="AJ8" s="129" t="s">
        <v>13</v>
      </c>
      <c r="AK8" s="101">
        <v>39.097999999999999</v>
      </c>
      <c r="AL8" s="101">
        <v>19.63</v>
      </c>
      <c r="AM8" s="101">
        <v>4.8499999999999996</v>
      </c>
      <c r="AN8" s="101">
        <v>192.87299999999999</v>
      </c>
      <c r="AO8" s="101">
        <v>129.11199999999999</v>
      </c>
      <c r="AP8" s="101">
        <v>18.25</v>
      </c>
    </row>
    <row r="9" spans="1:42" x14ac:dyDescent="0.25">
      <c r="A9" s="13">
        <v>2</v>
      </c>
      <c r="B9" s="86" t="s">
        <v>14</v>
      </c>
      <c r="C9" s="92">
        <v>51.134999999999998</v>
      </c>
      <c r="D9" s="92">
        <v>44.697000000000003</v>
      </c>
      <c r="E9" s="92">
        <v>3.45</v>
      </c>
      <c r="F9" s="92">
        <v>47.271999999999998</v>
      </c>
      <c r="G9" s="92">
        <v>41.030999999999999</v>
      </c>
      <c r="H9" s="92">
        <v>4.03</v>
      </c>
      <c r="I9" s="92">
        <v>461.71100000000001</v>
      </c>
      <c r="J9" s="92">
        <v>137.35400000000001</v>
      </c>
      <c r="K9" s="92">
        <v>31.5</v>
      </c>
      <c r="L9" s="92">
        <v>472.88299999999998</v>
      </c>
      <c r="M9" s="92">
        <v>172.084</v>
      </c>
      <c r="N9" s="92">
        <v>32.21</v>
      </c>
      <c r="O9" s="139">
        <f t="shared" ref="O9:O37" si="0">K9-N9</f>
        <v>-0.71000000000000085</v>
      </c>
      <c r="P9" s="86" t="s">
        <v>14</v>
      </c>
      <c r="Q9" s="126">
        <v>0.25</v>
      </c>
      <c r="R9" s="13">
        <v>0</v>
      </c>
      <c r="S9" s="13">
        <v>0</v>
      </c>
      <c r="T9" s="13">
        <v>0</v>
      </c>
      <c r="U9" s="13">
        <v>0</v>
      </c>
      <c r="V9" s="92">
        <v>0.28499999999999998</v>
      </c>
      <c r="W9" s="20">
        <v>4.2000000000000003E-2</v>
      </c>
      <c r="X9" s="13">
        <v>0</v>
      </c>
      <c r="Y9" s="13">
        <v>0</v>
      </c>
      <c r="Z9" s="13">
        <v>0</v>
      </c>
      <c r="AB9" s="11" t="s">
        <v>14</v>
      </c>
      <c r="AC9" s="92">
        <v>0.55000000000000004</v>
      </c>
      <c r="AD9" s="92">
        <v>0.52</v>
      </c>
      <c r="AE9" s="13">
        <v>0</v>
      </c>
      <c r="AF9" s="92">
        <v>0.98799999999999999</v>
      </c>
      <c r="AG9" s="92">
        <v>4.4400000000000004</v>
      </c>
      <c r="AH9" s="13">
        <v>0</v>
      </c>
      <c r="AJ9" s="130" t="s">
        <v>14</v>
      </c>
      <c r="AK9" s="102">
        <v>6.15</v>
      </c>
      <c r="AL9" s="102">
        <v>11.4</v>
      </c>
      <c r="AM9" s="102">
        <v>0.6</v>
      </c>
      <c r="AN9" s="102">
        <v>29.274999999999999</v>
      </c>
      <c r="AO9" s="102">
        <v>28.526</v>
      </c>
      <c r="AP9" s="102">
        <v>1.1200000000000001</v>
      </c>
    </row>
    <row r="10" spans="1:42" x14ac:dyDescent="0.25">
      <c r="A10" s="106">
        <v>3</v>
      </c>
      <c r="B10" s="86" t="s">
        <v>15</v>
      </c>
      <c r="C10" s="12">
        <v>1417.9</v>
      </c>
      <c r="D10" s="12">
        <v>670.99800000000005</v>
      </c>
      <c r="E10" s="12">
        <v>183.905</v>
      </c>
      <c r="F10" s="12">
        <v>1402.9949999999999</v>
      </c>
      <c r="G10" s="12">
        <v>659.02500000000009</v>
      </c>
      <c r="H10" s="12">
        <v>183.905</v>
      </c>
      <c r="I10" s="125">
        <v>2681.9110000000001</v>
      </c>
      <c r="J10" s="125">
        <v>1394.9929999999999</v>
      </c>
      <c r="K10" s="92">
        <v>357.61</v>
      </c>
      <c r="L10" s="125">
        <v>1402.9960000000001</v>
      </c>
      <c r="M10" s="92">
        <v>659.024</v>
      </c>
      <c r="N10" s="92">
        <v>183.905</v>
      </c>
      <c r="O10" s="139">
        <f t="shared" si="0"/>
        <v>173.70500000000001</v>
      </c>
      <c r="P10" s="86" t="s">
        <v>15</v>
      </c>
      <c r="Q10" s="12">
        <v>4.3470000000000004</v>
      </c>
      <c r="R10" s="12">
        <v>4.5870000000000006</v>
      </c>
      <c r="S10" s="12">
        <v>0</v>
      </c>
      <c r="T10" s="12">
        <v>3</v>
      </c>
      <c r="U10" s="12">
        <v>2</v>
      </c>
      <c r="V10" s="92">
        <v>4.3470000000000004</v>
      </c>
      <c r="W10" s="92">
        <v>4.5869999999999997</v>
      </c>
      <c r="X10" s="92">
        <v>0</v>
      </c>
      <c r="Y10" s="92">
        <v>3</v>
      </c>
      <c r="Z10" s="92">
        <v>2</v>
      </c>
      <c r="AB10" s="11" t="s">
        <v>15</v>
      </c>
      <c r="AC10" s="12">
        <v>0.09</v>
      </c>
      <c r="AD10" s="12">
        <v>0.16500000000000001</v>
      </c>
      <c r="AE10" s="12">
        <v>0.32</v>
      </c>
      <c r="AF10" s="92">
        <v>0.09</v>
      </c>
      <c r="AG10" s="92">
        <v>0.16500000000000001</v>
      </c>
      <c r="AH10" s="92">
        <v>0.32</v>
      </c>
      <c r="AJ10" s="130" t="s">
        <v>15</v>
      </c>
      <c r="AK10" s="12">
        <v>14.085000000000001</v>
      </c>
      <c r="AL10" s="12">
        <v>5.6740000000000004</v>
      </c>
      <c r="AM10" s="12">
        <v>5.69</v>
      </c>
      <c r="AN10" s="102">
        <v>14.085000000000001</v>
      </c>
      <c r="AO10" s="102">
        <v>5.6740000000000004</v>
      </c>
      <c r="AP10" s="102">
        <v>5.69</v>
      </c>
    </row>
    <row r="11" spans="1:42" x14ac:dyDescent="0.25">
      <c r="A11" s="13">
        <v>4</v>
      </c>
      <c r="B11" s="85" t="s">
        <v>16</v>
      </c>
      <c r="C11" s="12">
        <v>61.325000000000003</v>
      </c>
      <c r="D11" s="12">
        <v>36.130000000000003</v>
      </c>
      <c r="E11" s="12">
        <v>11.13</v>
      </c>
      <c r="F11" s="12">
        <v>57.67</v>
      </c>
      <c r="G11" s="12">
        <v>34.74</v>
      </c>
      <c r="H11" s="12">
        <v>11.13</v>
      </c>
      <c r="I11" s="12">
        <v>107.696</v>
      </c>
      <c r="J11" s="12">
        <v>49.588000000000001</v>
      </c>
      <c r="K11" s="12">
        <v>17.96</v>
      </c>
      <c r="L11" s="12">
        <v>108.419</v>
      </c>
      <c r="M11" s="12">
        <v>49.588000000000001</v>
      </c>
      <c r="N11" s="12">
        <v>17.96</v>
      </c>
      <c r="O11" s="139">
        <f t="shared" si="0"/>
        <v>0</v>
      </c>
      <c r="P11" s="85" t="s">
        <v>16</v>
      </c>
      <c r="Q11" s="12">
        <v>2.58</v>
      </c>
      <c r="R11" s="12">
        <v>0.05</v>
      </c>
      <c r="S11" s="12">
        <v>0</v>
      </c>
      <c r="T11" s="12">
        <v>0</v>
      </c>
      <c r="U11" s="12">
        <v>0</v>
      </c>
      <c r="V11" s="12">
        <v>5.5869999999999997</v>
      </c>
      <c r="W11" s="12">
        <v>0.05</v>
      </c>
      <c r="X11" s="12">
        <v>0</v>
      </c>
      <c r="Y11" s="12">
        <v>0</v>
      </c>
      <c r="Z11" s="12">
        <v>0</v>
      </c>
      <c r="AB11" s="10" t="s">
        <v>16</v>
      </c>
      <c r="AC11" s="12">
        <v>12.3</v>
      </c>
      <c r="AD11" s="12">
        <v>5.2649999999999997</v>
      </c>
      <c r="AE11" s="12">
        <v>0</v>
      </c>
      <c r="AF11" s="12">
        <v>25.38</v>
      </c>
      <c r="AG11" s="12">
        <v>10.574999999999999</v>
      </c>
      <c r="AH11" s="12">
        <v>0</v>
      </c>
      <c r="AJ11" s="129" t="s">
        <v>16</v>
      </c>
      <c r="AK11" s="12">
        <v>22.283999999999999</v>
      </c>
      <c r="AL11" s="12">
        <v>17.84</v>
      </c>
      <c r="AM11" s="12">
        <v>25.88</v>
      </c>
      <c r="AN11" s="12">
        <v>57.243000000000002</v>
      </c>
      <c r="AO11" s="12">
        <v>32.317</v>
      </c>
      <c r="AP11" s="12">
        <v>41.12</v>
      </c>
    </row>
    <row r="12" spans="1:42" ht="17.25" customHeight="1" x14ac:dyDescent="0.25">
      <c r="A12" s="106">
        <v>5</v>
      </c>
      <c r="B12" s="85" t="s">
        <v>17</v>
      </c>
      <c r="C12" s="20" t="s">
        <v>175</v>
      </c>
      <c r="D12" s="20" t="s">
        <v>176</v>
      </c>
      <c r="E12" s="20">
        <v>20.399999999999999</v>
      </c>
      <c r="F12" s="20" t="s">
        <v>177</v>
      </c>
      <c r="G12" s="20" t="s">
        <v>178</v>
      </c>
      <c r="H12" s="20">
        <v>20.399999999999999</v>
      </c>
      <c r="I12" s="20">
        <v>760.27300000000002</v>
      </c>
      <c r="J12" s="20">
        <v>401.28699999999998</v>
      </c>
      <c r="K12" s="20">
        <v>100.3</v>
      </c>
      <c r="L12" s="20">
        <v>760.58299999999997</v>
      </c>
      <c r="M12" s="20">
        <v>408.18700000000001</v>
      </c>
      <c r="N12" s="101">
        <v>100.8</v>
      </c>
      <c r="O12" s="139">
        <f t="shared" si="0"/>
        <v>-0.5</v>
      </c>
      <c r="P12" s="85" t="s">
        <v>17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26" t="s">
        <v>127</v>
      </c>
      <c r="W12" s="13">
        <v>0</v>
      </c>
      <c r="X12" s="13">
        <v>0</v>
      </c>
      <c r="Y12" s="13">
        <v>0</v>
      </c>
      <c r="Z12" s="13">
        <v>0</v>
      </c>
      <c r="AB12" s="10" t="s">
        <v>17</v>
      </c>
      <c r="AC12" s="20">
        <v>1.177</v>
      </c>
      <c r="AD12" s="20">
        <v>10.683999999999999</v>
      </c>
      <c r="AE12" s="20">
        <v>0</v>
      </c>
      <c r="AF12" s="20">
        <v>5.5279999999999996</v>
      </c>
      <c r="AG12" s="20">
        <v>32.375999999999998</v>
      </c>
      <c r="AH12" s="20">
        <v>0</v>
      </c>
      <c r="AJ12" s="129" t="s">
        <v>17</v>
      </c>
      <c r="AK12" s="101" t="s">
        <v>179</v>
      </c>
      <c r="AL12" s="101" t="s">
        <v>180</v>
      </c>
      <c r="AM12" s="101" t="s">
        <v>181</v>
      </c>
      <c r="AN12" s="101" t="s">
        <v>182</v>
      </c>
      <c r="AO12" s="101" t="s">
        <v>183</v>
      </c>
      <c r="AP12" s="101" t="s">
        <v>184</v>
      </c>
    </row>
    <row r="13" spans="1:42" x14ac:dyDescent="0.25">
      <c r="A13" s="13">
        <v>6</v>
      </c>
      <c r="B13" s="86" t="s">
        <v>18</v>
      </c>
      <c r="C13" s="20">
        <v>16.617999999999999</v>
      </c>
      <c r="D13" s="20">
        <v>46.47</v>
      </c>
      <c r="E13" s="20">
        <v>9.8000000000000007</v>
      </c>
      <c r="F13" s="20">
        <v>14.278</v>
      </c>
      <c r="G13" s="20">
        <v>32.44</v>
      </c>
      <c r="H13" s="20">
        <v>3.45</v>
      </c>
      <c r="I13" s="20">
        <v>220.178</v>
      </c>
      <c r="J13" s="20">
        <v>265.03800000000001</v>
      </c>
      <c r="K13" s="20">
        <v>76.959999999999994</v>
      </c>
      <c r="L13" s="20">
        <v>190.22800000000001</v>
      </c>
      <c r="M13" s="20">
        <v>173.36799999999999</v>
      </c>
      <c r="N13" s="20">
        <v>50.957999999999998</v>
      </c>
      <c r="O13" s="139">
        <f t="shared" si="0"/>
        <v>26.001999999999995</v>
      </c>
      <c r="P13" s="86" t="s">
        <v>18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B13" s="11" t="s">
        <v>18</v>
      </c>
      <c r="AC13" s="12">
        <v>0.05</v>
      </c>
      <c r="AD13" s="12">
        <v>0.06</v>
      </c>
      <c r="AE13" s="12">
        <v>0</v>
      </c>
      <c r="AF13" s="12">
        <v>0.05</v>
      </c>
      <c r="AG13" s="12">
        <v>0.06</v>
      </c>
      <c r="AH13" s="12">
        <v>0</v>
      </c>
      <c r="AJ13" s="130" t="s">
        <v>18</v>
      </c>
      <c r="AK13" s="12">
        <v>0</v>
      </c>
      <c r="AL13" s="12">
        <v>1.57</v>
      </c>
      <c r="AM13" s="12">
        <v>0</v>
      </c>
      <c r="AN13" s="12">
        <v>0.31</v>
      </c>
      <c r="AO13" s="12">
        <v>1.57</v>
      </c>
      <c r="AP13" s="12">
        <v>0</v>
      </c>
    </row>
    <row r="14" spans="1:42" x14ac:dyDescent="0.25">
      <c r="A14" s="106">
        <v>7</v>
      </c>
      <c r="B14" s="86" t="s">
        <v>19</v>
      </c>
      <c r="C14" s="12">
        <v>186.11</v>
      </c>
      <c r="D14" s="12">
        <v>86.93</v>
      </c>
      <c r="E14" s="12">
        <v>43.1</v>
      </c>
      <c r="F14" s="12">
        <v>173.93</v>
      </c>
      <c r="G14" s="12">
        <v>87.97</v>
      </c>
      <c r="H14" s="12">
        <v>55</v>
      </c>
      <c r="I14" s="12">
        <v>534.71</v>
      </c>
      <c r="J14" s="12">
        <v>229.18</v>
      </c>
      <c r="K14" s="12">
        <v>152.71</v>
      </c>
      <c r="L14" s="12">
        <v>560.34</v>
      </c>
      <c r="M14" s="12">
        <v>266.38</v>
      </c>
      <c r="N14" s="12">
        <v>173.91</v>
      </c>
      <c r="O14" s="139">
        <f t="shared" si="0"/>
        <v>-21.199999999999989</v>
      </c>
      <c r="P14" s="86" t="s">
        <v>19</v>
      </c>
      <c r="Q14" s="13">
        <v>0.14000000000000001</v>
      </c>
      <c r="R14" s="13">
        <v>0</v>
      </c>
      <c r="S14" s="13">
        <v>0</v>
      </c>
      <c r="T14" s="13">
        <v>5</v>
      </c>
      <c r="U14" s="13">
        <v>3</v>
      </c>
      <c r="V14" s="13">
        <v>0.14000000000000001</v>
      </c>
      <c r="W14" s="13">
        <v>0</v>
      </c>
      <c r="X14" s="13">
        <v>0</v>
      </c>
      <c r="Y14" s="13">
        <v>5</v>
      </c>
      <c r="Z14" s="13">
        <v>3</v>
      </c>
      <c r="AB14" s="11" t="s">
        <v>19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J14" s="130" t="s">
        <v>19</v>
      </c>
      <c r="AK14" s="12">
        <v>23.62</v>
      </c>
      <c r="AL14" s="12">
        <v>16.989999999999998</v>
      </c>
      <c r="AM14" s="12">
        <v>13.9</v>
      </c>
      <c r="AN14" s="12">
        <v>87.41</v>
      </c>
      <c r="AO14" s="12">
        <v>39.15</v>
      </c>
      <c r="AP14" s="12">
        <v>29.7</v>
      </c>
    </row>
    <row r="15" spans="1:42" x14ac:dyDescent="0.25">
      <c r="A15" s="13">
        <v>8</v>
      </c>
      <c r="B15" s="86" t="s">
        <v>20</v>
      </c>
      <c r="C15" s="12">
        <v>11.190000000000001</v>
      </c>
      <c r="D15" s="12">
        <v>0</v>
      </c>
      <c r="E15" s="12">
        <v>11.899999999999999</v>
      </c>
      <c r="F15" s="12">
        <v>14.97</v>
      </c>
      <c r="G15" s="12">
        <v>0.97</v>
      </c>
      <c r="H15" s="12">
        <v>11.9</v>
      </c>
      <c r="I15" s="12">
        <v>40.19</v>
      </c>
      <c r="J15" s="12">
        <v>3.85</v>
      </c>
      <c r="K15" s="12">
        <v>23.299999999999997</v>
      </c>
      <c r="L15" s="12">
        <v>30.47</v>
      </c>
      <c r="M15" s="12">
        <v>3.5</v>
      </c>
      <c r="N15" s="12">
        <v>23.3</v>
      </c>
      <c r="O15" s="139">
        <f t="shared" si="0"/>
        <v>0</v>
      </c>
      <c r="P15" s="86" t="s">
        <v>20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B15" s="11" t="s">
        <v>20</v>
      </c>
      <c r="AC15" s="13">
        <v>0.04</v>
      </c>
      <c r="AD15" s="13">
        <v>0</v>
      </c>
      <c r="AE15" s="13">
        <v>0</v>
      </c>
      <c r="AF15" s="13">
        <v>0.04</v>
      </c>
      <c r="AG15" s="13">
        <v>0</v>
      </c>
      <c r="AH15" s="13">
        <v>0</v>
      </c>
      <c r="AJ15" s="130" t="s">
        <v>20</v>
      </c>
      <c r="AK15" s="12">
        <v>3.43</v>
      </c>
      <c r="AL15" s="12">
        <v>0.89</v>
      </c>
      <c r="AM15" s="12">
        <v>0.35</v>
      </c>
      <c r="AN15" s="12">
        <v>3.43</v>
      </c>
      <c r="AO15" s="12">
        <v>0.89</v>
      </c>
      <c r="AP15" s="12">
        <v>0.4</v>
      </c>
    </row>
    <row r="16" spans="1:42" ht="16.5" customHeight="1" x14ac:dyDescent="0.25">
      <c r="A16" s="106">
        <v>9</v>
      </c>
      <c r="B16" s="86" t="s">
        <v>21</v>
      </c>
      <c r="C16" s="20">
        <v>130.12</v>
      </c>
      <c r="D16" s="20">
        <v>30.8</v>
      </c>
      <c r="E16" s="20">
        <v>32.549999999999997</v>
      </c>
      <c r="F16" s="20">
        <v>128.13999999999999</v>
      </c>
      <c r="G16" s="20">
        <v>47.62</v>
      </c>
      <c r="H16" s="20">
        <v>27.31</v>
      </c>
      <c r="I16" s="20">
        <v>1251.94</v>
      </c>
      <c r="J16" s="20">
        <v>566.15</v>
      </c>
      <c r="K16" s="20">
        <v>206.1</v>
      </c>
      <c r="L16" s="20">
        <v>1298.54</v>
      </c>
      <c r="M16" s="20">
        <v>561.04999999999995</v>
      </c>
      <c r="N16" s="20">
        <v>202.01</v>
      </c>
      <c r="O16" s="139">
        <f t="shared" si="0"/>
        <v>4.0900000000000034</v>
      </c>
      <c r="P16" s="86" t="s">
        <v>21</v>
      </c>
      <c r="Q16" s="92">
        <v>4.08</v>
      </c>
      <c r="R16" s="92">
        <v>0.24</v>
      </c>
      <c r="S16" s="92">
        <v>0</v>
      </c>
      <c r="T16" s="13">
        <v>0</v>
      </c>
      <c r="U16" s="13">
        <v>0</v>
      </c>
      <c r="V16" s="92">
        <v>10.130000000000001</v>
      </c>
      <c r="W16" s="92">
        <v>4.96</v>
      </c>
      <c r="X16" s="92">
        <v>0</v>
      </c>
      <c r="Y16" s="13">
        <v>0</v>
      </c>
      <c r="Z16" s="13">
        <v>0</v>
      </c>
      <c r="AB16" s="11" t="s">
        <v>21</v>
      </c>
      <c r="AC16" s="92">
        <v>2.92</v>
      </c>
      <c r="AD16" s="92">
        <v>4.4000000000000004</v>
      </c>
      <c r="AE16" s="92">
        <v>0</v>
      </c>
      <c r="AF16" s="92">
        <v>5.64</v>
      </c>
      <c r="AG16" s="92">
        <v>13.9</v>
      </c>
      <c r="AH16" s="92">
        <v>0</v>
      </c>
      <c r="AJ16" s="130" t="s">
        <v>21</v>
      </c>
      <c r="AK16" s="102">
        <v>16.27</v>
      </c>
      <c r="AL16" s="102">
        <v>3.36</v>
      </c>
      <c r="AM16" s="102">
        <v>11.45</v>
      </c>
      <c r="AN16" s="101">
        <v>175.71</v>
      </c>
      <c r="AO16" s="101">
        <v>95.02</v>
      </c>
      <c r="AP16" s="101">
        <v>46.25</v>
      </c>
    </row>
    <row r="17" spans="1:42" x14ac:dyDescent="0.25">
      <c r="A17" s="13">
        <v>10</v>
      </c>
      <c r="B17" s="86" t="s">
        <v>22</v>
      </c>
      <c r="C17" s="20">
        <v>165.911</v>
      </c>
      <c r="D17" s="20">
        <v>137.41900000000001</v>
      </c>
      <c r="E17" s="20">
        <v>119.908</v>
      </c>
      <c r="F17" s="20">
        <v>162.95099999999999</v>
      </c>
      <c r="G17" s="20">
        <v>132.68199999999999</v>
      </c>
      <c r="H17" s="20">
        <v>120.008</v>
      </c>
      <c r="I17" s="20">
        <v>427.447</v>
      </c>
      <c r="J17" s="20">
        <v>198.55799999999999</v>
      </c>
      <c r="K17" s="20">
        <v>70.873999999999995</v>
      </c>
      <c r="L17" s="20">
        <v>448.76600000000002</v>
      </c>
      <c r="M17" s="20">
        <v>206.53399999999999</v>
      </c>
      <c r="N17" s="20">
        <v>71.263999999999996</v>
      </c>
      <c r="O17" s="139">
        <f t="shared" si="0"/>
        <v>-0.39000000000000057</v>
      </c>
      <c r="P17" s="86" t="s">
        <v>22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B17" s="11" t="s">
        <v>22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J17" s="130" t="s">
        <v>22</v>
      </c>
      <c r="AK17" s="12">
        <v>0</v>
      </c>
      <c r="AL17" s="12">
        <v>0</v>
      </c>
      <c r="AM17" s="12">
        <v>0</v>
      </c>
      <c r="AN17" s="12">
        <v>1.429</v>
      </c>
      <c r="AO17" s="12">
        <v>0.81</v>
      </c>
      <c r="AP17" s="12">
        <v>0</v>
      </c>
    </row>
    <row r="18" spans="1:42" x14ac:dyDescent="0.25">
      <c r="A18" s="106">
        <v>11</v>
      </c>
      <c r="B18" s="86" t="s">
        <v>23</v>
      </c>
      <c r="C18" s="20" t="s">
        <v>185</v>
      </c>
      <c r="D18" s="20">
        <v>76.36</v>
      </c>
      <c r="E18" s="20" t="s">
        <v>186</v>
      </c>
      <c r="F18" s="20" t="s">
        <v>185</v>
      </c>
      <c r="G18" s="20">
        <v>76.36</v>
      </c>
      <c r="H18" s="20" t="s">
        <v>186</v>
      </c>
      <c r="I18" s="20">
        <v>237.6</v>
      </c>
      <c r="J18" s="20">
        <v>112.17</v>
      </c>
      <c r="K18" s="20">
        <v>64.8</v>
      </c>
      <c r="L18" s="20">
        <v>237.6</v>
      </c>
      <c r="M18" s="20">
        <v>112.17</v>
      </c>
      <c r="N18" s="20">
        <v>64.8</v>
      </c>
      <c r="O18" s="139">
        <f t="shared" si="0"/>
        <v>0</v>
      </c>
      <c r="P18" s="86" t="s">
        <v>23</v>
      </c>
      <c r="Q18" s="20" t="s">
        <v>187</v>
      </c>
      <c r="R18" s="20" t="s">
        <v>188</v>
      </c>
      <c r="S18" s="20" t="s">
        <v>92</v>
      </c>
      <c r="T18" s="92">
        <v>2</v>
      </c>
      <c r="U18" s="20">
        <v>0</v>
      </c>
      <c r="V18" s="20" t="s">
        <v>187</v>
      </c>
      <c r="W18" s="20" t="s">
        <v>188</v>
      </c>
      <c r="X18" s="20" t="s">
        <v>92</v>
      </c>
      <c r="Y18" s="92">
        <v>2</v>
      </c>
      <c r="Z18" s="20">
        <v>0</v>
      </c>
      <c r="AB18" s="11" t="s">
        <v>23</v>
      </c>
      <c r="AC18" s="13">
        <v>0</v>
      </c>
      <c r="AD18" s="13">
        <v>0</v>
      </c>
      <c r="AE18" s="13">
        <v>0</v>
      </c>
      <c r="AF18" s="20">
        <v>3.43</v>
      </c>
      <c r="AG18" s="20">
        <v>5.52</v>
      </c>
      <c r="AH18" s="13">
        <v>0</v>
      </c>
      <c r="AJ18" s="130" t="s">
        <v>23</v>
      </c>
      <c r="AK18" s="101">
        <v>15.3</v>
      </c>
      <c r="AL18" s="101">
        <v>16.260000000000002</v>
      </c>
      <c r="AM18" s="101">
        <v>3.83</v>
      </c>
      <c r="AN18" s="101" t="s">
        <v>189</v>
      </c>
      <c r="AO18" s="101" t="s">
        <v>190</v>
      </c>
      <c r="AP18" s="101" t="s">
        <v>191</v>
      </c>
    </row>
    <row r="19" spans="1:42" x14ac:dyDescent="0.25">
      <c r="A19" s="13">
        <v>12</v>
      </c>
      <c r="B19" s="86" t="s">
        <v>24</v>
      </c>
      <c r="C19" s="20" t="s">
        <v>192</v>
      </c>
      <c r="D19" s="20" t="s">
        <v>193</v>
      </c>
      <c r="E19" s="20" t="s">
        <v>194</v>
      </c>
      <c r="F19" s="20" t="s">
        <v>195</v>
      </c>
      <c r="G19" s="20" t="s">
        <v>196</v>
      </c>
      <c r="H19" s="20">
        <v>22.65</v>
      </c>
      <c r="I19" s="20">
        <v>2134.4110000000001</v>
      </c>
      <c r="J19" s="20">
        <v>303.505</v>
      </c>
      <c r="K19" s="20">
        <v>159.46600000000001</v>
      </c>
      <c r="L19" s="20">
        <v>1982.348</v>
      </c>
      <c r="M19" s="20">
        <v>342.25</v>
      </c>
      <c r="N19" s="20">
        <v>160.13999999999999</v>
      </c>
      <c r="O19" s="139">
        <f t="shared" si="0"/>
        <v>-0.67399999999997817</v>
      </c>
      <c r="P19" s="86" t="s">
        <v>24</v>
      </c>
      <c r="Q19" s="13">
        <v>0.89100000000000001</v>
      </c>
      <c r="R19" s="13">
        <v>0</v>
      </c>
      <c r="S19" s="13">
        <v>0</v>
      </c>
      <c r="T19" s="13">
        <v>3.37</v>
      </c>
      <c r="U19" s="13">
        <v>0.47199999999999998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B19" s="11" t="s">
        <v>24</v>
      </c>
      <c r="AC19" s="20">
        <v>27.734999999999999</v>
      </c>
      <c r="AD19" s="20">
        <v>26.890999999999998</v>
      </c>
      <c r="AE19" s="20">
        <v>0</v>
      </c>
      <c r="AF19" s="20">
        <v>79.340999999999994</v>
      </c>
      <c r="AG19" s="20">
        <v>65.757000000000005</v>
      </c>
      <c r="AH19" s="20">
        <v>0</v>
      </c>
      <c r="AJ19" s="130" t="s">
        <v>24</v>
      </c>
      <c r="AK19" s="101" t="s">
        <v>197</v>
      </c>
      <c r="AL19" s="101" t="s">
        <v>198</v>
      </c>
      <c r="AM19" s="101" t="s">
        <v>199</v>
      </c>
      <c r="AN19" s="101" t="s">
        <v>200</v>
      </c>
      <c r="AO19" s="101" t="s">
        <v>201</v>
      </c>
      <c r="AP19" s="12">
        <v>0</v>
      </c>
    </row>
    <row r="20" spans="1:42" s="108" customFormat="1" x14ac:dyDescent="0.25">
      <c r="A20" s="107">
        <v>13</v>
      </c>
      <c r="B20" s="87" t="s">
        <v>25</v>
      </c>
      <c r="C20" s="92" t="s">
        <v>202</v>
      </c>
      <c r="D20" s="92" t="s">
        <v>203</v>
      </c>
      <c r="E20" s="92" t="s">
        <v>204</v>
      </c>
      <c r="F20" s="92" t="s">
        <v>205</v>
      </c>
      <c r="G20" s="92" t="s">
        <v>206</v>
      </c>
      <c r="H20" s="92">
        <v>10.170999999999999</v>
      </c>
      <c r="I20" s="92">
        <v>330.08499999999998</v>
      </c>
      <c r="J20" s="92">
        <v>124.404</v>
      </c>
      <c r="K20" s="92">
        <v>38.06</v>
      </c>
      <c r="L20" s="92">
        <v>329.54</v>
      </c>
      <c r="M20" s="92">
        <v>117.074</v>
      </c>
      <c r="N20" s="92">
        <v>47.5</v>
      </c>
      <c r="O20" s="139">
        <f t="shared" si="0"/>
        <v>-9.4399999999999977</v>
      </c>
      <c r="P20" s="87" t="s">
        <v>25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B20" s="29" t="s">
        <v>25</v>
      </c>
      <c r="AC20" s="92">
        <v>0.56599999999999995</v>
      </c>
      <c r="AD20" s="92">
        <v>2.4710000000000001</v>
      </c>
      <c r="AE20" s="92">
        <v>0</v>
      </c>
      <c r="AF20" s="92">
        <v>1.419</v>
      </c>
      <c r="AG20" s="92">
        <v>3.4390000000000001</v>
      </c>
      <c r="AH20" s="92">
        <v>0</v>
      </c>
      <c r="AJ20" s="131" t="s">
        <v>25</v>
      </c>
      <c r="AK20" s="102" t="s">
        <v>207</v>
      </c>
      <c r="AL20" s="102">
        <v>17.295999999999999</v>
      </c>
      <c r="AM20" s="102" t="s">
        <v>208</v>
      </c>
      <c r="AN20" s="102">
        <v>99.308000000000007</v>
      </c>
      <c r="AO20" s="102" t="s">
        <v>209</v>
      </c>
      <c r="AP20" s="102" t="s">
        <v>210</v>
      </c>
    </row>
    <row r="21" spans="1:42" x14ac:dyDescent="0.25">
      <c r="A21" s="13">
        <v>14</v>
      </c>
      <c r="B21" s="86" t="s">
        <v>26</v>
      </c>
      <c r="C21" s="12">
        <v>73.58</v>
      </c>
      <c r="D21" s="12">
        <v>26.67</v>
      </c>
      <c r="E21" s="12">
        <v>17.57</v>
      </c>
      <c r="F21" s="12">
        <v>73.58</v>
      </c>
      <c r="G21" s="12">
        <v>26.67</v>
      </c>
      <c r="H21" s="12">
        <v>17.57</v>
      </c>
      <c r="I21" s="12">
        <v>675.9</v>
      </c>
      <c r="J21" s="12">
        <v>213.25</v>
      </c>
      <c r="K21" s="12">
        <v>179.142</v>
      </c>
      <c r="L21" s="12">
        <v>675.9</v>
      </c>
      <c r="M21" s="12">
        <v>213.25</v>
      </c>
      <c r="N21" s="12">
        <v>179.142</v>
      </c>
      <c r="O21" s="139">
        <f t="shared" si="0"/>
        <v>0</v>
      </c>
      <c r="P21" s="86" t="s">
        <v>26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B21" s="11" t="s">
        <v>26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J21" s="130" t="s">
        <v>26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</row>
    <row r="22" spans="1:42" x14ac:dyDescent="0.25">
      <c r="A22" s="106">
        <v>15</v>
      </c>
      <c r="B22" s="86" t="s">
        <v>27</v>
      </c>
      <c r="C22" s="12">
        <v>19.858999999999998</v>
      </c>
      <c r="D22" s="12">
        <v>2.77</v>
      </c>
      <c r="E22" s="12">
        <v>11.663</v>
      </c>
      <c r="F22" s="12">
        <v>32.046999999999997</v>
      </c>
      <c r="G22" s="12">
        <v>11.423999999999999</v>
      </c>
      <c r="H22" s="12">
        <v>11.663</v>
      </c>
      <c r="I22" s="12">
        <v>1009.2750000000002</v>
      </c>
      <c r="J22" s="12">
        <v>591.79099999999994</v>
      </c>
      <c r="K22" s="12">
        <v>77.411000000000001</v>
      </c>
      <c r="L22" s="12">
        <v>1121.6439999999998</v>
      </c>
      <c r="M22" s="12">
        <v>668.07600000000002</v>
      </c>
      <c r="N22" s="12">
        <v>77.411000000000001</v>
      </c>
      <c r="O22" s="139">
        <f t="shared" si="0"/>
        <v>0</v>
      </c>
      <c r="P22" s="86" t="s">
        <v>27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B22" s="11" t="s">
        <v>27</v>
      </c>
      <c r="AC22" s="13">
        <v>0.56000000000000005</v>
      </c>
      <c r="AD22" s="13">
        <v>0</v>
      </c>
      <c r="AE22" s="13">
        <v>0</v>
      </c>
      <c r="AF22" s="13">
        <v>0.87200000000000011</v>
      </c>
      <c r="AG22" s="13">
        <v>0.62</v>
      </c>
      <c r="AH22" s="13">
        <v>0</v>
      </c>
      <c r="AJ22" s="130" t="s">
        <v>27</v>
      </c>
      <c r="AK22" s="93">
        <v>31.859900000000003</v>
      </c>
      <c r="AL22" s="12">
        <v>46.047499999999999</v>
      </c>
      <c r="AM22" s="12">
        <v>0</v>
      </c>
      <c r="AN22" s="12">
        <v>284.32750000000004</v>
      </c>
      <c r="AO22" s="12">
        <v>282.93819999999999</v>
      </c>
      <c r="AP22" s="12">
        <v>0</v>
      </c>
    </row>
    <row r="23" spans="1:42" x14ac:dyDescent="0.25">
      <c r="A23" s="13">
        <v>16</v>
      </c>
      <c r="B23" s="85" t="s">
        <v>28</v>
      </c>
      <c r="C23" s="12">
        <v>15.53</v>
      </c>
      <c r="D23" s="12">
        <v>32.49</v>
      </c>
      <c r="E23" s="12">
        <v>5.67</v>
      </c>
      <c r="F23" s="12">
        <v>11.58</v>
      </c>
      <c r="G23" s="12">
        <v>42.45</v>
      </c>
      <c r="H23" s="12">
        <v>5.67</v>
      </c>
      <c r="I23" s="12">
        <v>431.84</v>
      </c>
      <c r="J23" s="12">
        <v>155.38999999999999</v>
      </c>
      <c r="K23" s="12">
        <v>23.12</v>
      </c>
      <c r="L23" s="12">
        <v>415.78</v>
      </c>
      <c r="M23" s="12">
        <v>140.87</v>
      </c>
      <c r="N23" s="12">
        <v>23.12</v>
      </c>
      <c r="O23" s="139">
        <f t="shared" si="0"/>
        <v>0</v>
      </c>
      <c r="P23" s="85" t="s">
        <v>28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0.32400000000000001</v>
      </c>
      <c r="W23" s="13">
        <v>0</v>
      </c>
      <c r="X23" s="13">
        <v>2.702</v>
      </c>
      <c r="Y23" s="13">
        <v>5</v>
      </c>
      <c r="Z23" s="13">
        <v>4</v>
      </c>
      <c r="AB23" s="10" t="s">
        <v>28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J23" s="129" t="s">
        <v>28</v>
      </c>
      <c r="AK23" s="12">
        <v>34.130000000000003</v>
      </c>
      <c r="AL23" s="12">
        <v>76.03</v>
      </c>
      <c r="AM23" s="12">
        <v>0.66</v>
      </c>
      <c r="AN23" s="12">
        <v>292.19</v>
      </c>
      <c r="AO23" s="12">
        <v>194.16</v>
      </c>
      <c r="AP23" s="12">
        <v>25.28</v>
      </c>
    </row>
    <row r="24" spans="1:42" x14ac:dyDescent="0.25">
      <c r="A24" s="106">
        <v>17</v>
      </c>
      <c r="B24" s="85" t="s">
        <v>29</v>
      </c>
      <c r="C24" s="12">
        <v>50.436999999999998</v>
      </c>
      <c r="D24" s="12">
        <v>13.3</v>
      </c>
      <c r="E24" s="12">
        <v>7.4649999999999999</v>
      </c>
      <c r="F24" s="12">
        <v>50.436999999999998</v>
      </c>
      <c r="G24" s="12">
        <v>13.3</v>
      </c>
      <c r="H24" s="12">
        <v>7.4649999999999999</v>
      </c>
      <c r="I24" s="12">
        <v>569.16099999999994</v>
      </c>
      <c r="J24" s="12">
        <v>274.44</v>
      </c>
      <c r="K24" s="12">
        <v>30.492999999999999</v>
      </c>
      <c r="L24" s="12">
        <v>541.04999999999995</v>
      </c>
      <c r="M24" s="12">
        <v>285.22000000000003</v>
      </c>
      <c r="N24" s="12">
        <v>37.923000000000002</v>
      </c>
      <c r="O24" s="139">
        <f t="shared" si="0"/>
        <v>-7.4300000000000033</v>
      </c>
      <c r="P24" s="85" t="s">
        <v>29</v>
      </c>
      <c r="Q24" s="13">
        <v>0.8</v>
      </c>
      <c r="R24" s="13">
        <v>0</v>
      </c>
      <c r="S24" s="13">
        <v>0</v>
      </c>
      <c r="T24" s="13">
        <v>0</v>
      </c>
      <c r="U24" s="13">
        <v>0</v>
      </c>
      <c r="V24" s="13">
        <v>3.5350000000000001</v>
      </c>
      <c r="W24" s="13">
        <v>0</v>
      </c>
      <c r="X24" s="13">
        <v>0</v>
      </c>
      <c r="Y24" s="13">
        <v>0</v>
      </c>
      <c r="Z24" s="13">
        <v>0</v>
      </c>
      <c r="AB24" s="10" t="s">
        <v>29</v>
      </c>
      <c r="AC24" s="13">
        <v>9.4499999999999993</v>
      </c>
      <c r="AD24" s="13">
        <v>5</v>
      </c>
      <c r="AE24" s="13">
        <v>0</v>
      </c>
      <c r="AF24" s="13">
        <v>13.45</v>
      </c>
      <c r="AG24" s="13">
        <v>13</v>
      </c>
      <c r="AH24" s="13">
        <v>0</v>
      </c>
      <c r="AJ24" s="129" t="s">
        <v>29</v>
      </c>
      <c r="AK24" s="12">
        <v>5.6470000000000002</v>
      </c>
      <c r="AL24" s="12">
        <v>12.48</v>
      </c>
      <c r="AM24" s="12">
        <v>0</v>
      </c>
      <c r="AN24" s="12">
        <v>13.022</v>
      </c>
      <c r="AO24" s="12">
        <v>56.482999999999997</v>
      </c>
      <c r="AP24" s="12">
        <v>0</v>
      </c>
    </row>
    <row r="25" spans="1:42" x14ac:dyDescent="0.25">
      <c r="A25" s="13">
        <v>18</v>
      </c>
      <c r="B25" s="86" t="s">
        <v>30</v>
      </c>
      <c r="C25" s="20" t="s">
        <v>211</v>
      </c>
      <c r="D25" s="20" t="s">
        <v>212</v>
      </c>
      <c r="E25" s="20" t="s">
        <v>213</v>
      </c>
      <c r="F25" s="20" t="s">
        <v>211</v>
      </c>
      <c r="G25" s="20">
        <v>18.86</v>
      </c>
      <c r="H25" s="20" t="s">
        <v>214</v>
      </c>
      <c r="I25" s="20">
        <v>549.49400000000003</v>
      </c>
      <c r="J25" s="20">
        <v>146.65</v>
      </c>
      <c r="K25" s="20">
        <v>59.34</v>
      </c>
      <c r="L25" s="20">
        <v>549.49400000000003</v>
      </c>
      <c r="M25" s="20">
        <v>146.65</v>
      </c>
      <c r="N25" s="20">
        <v>59.34</v>
      </c>
      <c r="O25" s="139">
        <f t="shared" si="0"/>
        <v>0</v>
      </c>
      <c r="P25" s="86" t="s">
        <v>30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B25" s="11" t="s">
        <v>30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J25" s="130" t="s">
        <v>30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</row>
    <row r="26" spans="1:42" x14ac:dyDescent="0.25">
      <c r="A26" s="106">
        <v>19</v>
      </c>
      <c r="B26" s="85" t="s">
        <v>31</v>
      </c>
      <c r="C26" s="12">
        <v>55.027999999999999</v>
      </c>
      <c r="D26" s="12">
        <v>11.17</v>
      </c>
      <c r="E26" s="12">
        <v>2.8</v>
      </c>
      <c r="F26" s="12">
        <v>55.027999999999999</v>
      </c>
      <c r="G26" s="12">
        <v>11.17</v>
      </c>
      <c r="H26" s="12">
        <v>2.8</v>
      </c>
      <c r="I26" s="12">
        <v>359.97</v>
      </c>
      <c r="J26" s="12">
        <v>102.738</v>
      </c>
      <c r="K26" s="12">
        <v>20.37</v>
      </c>
      <c r="L26" s="12">
        <v>359.97</v>
      </c>
      <c r="M26" s="12">
        <v>102.738</v>
      </c>
      <c r="N26" s="12">
        <v>20.37</v>
      </c>
      <c r="O26" s="139">
        <f t="shared" si="0"/>
        <v>0</v>
      </c>
      <c r="P26" s="85" t="s">
        <v>31</v>
      </c>
      <c r="Q26" s="13">
        <v>0</v>
      </c>
      <c r="R26" s="13">
        <v>0</v>
      </c>
      <c r="S26" s="13">
        <v>0</v>
      </c>
      <c r="T26" s="13">
        <v>0</v>
      </c>
      <c r="U26" s="13">
        <v>1</v>
      </c>
      <c r="V26" s="13">
        <v>0</v>
      </c>
      <c r="W26" s="13">
        <v>0</v>
      </c>
      <c r="X26" s="13">
        <v>0</v>
      </c>
      <c r="Y26" s="84">
        <v>1</v>
      </c>
      <c r="Z26" s="84">
        <v>1</v>
      </c>
      <c r="AB26" s="10" t="s">
        <v>31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J26" s="129" t="s">
        <v>31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</row>
    <row r="27" spans="1:42" x14ac:dyDescent="0.25">
      <c r="A27" s="13">
        <v>20</v>
      </c>
      <c r="B27" s="88" t="s">
        <v>32</v>
      </c>
      <c r="C27" s="20">
        <v>370.05700000000002</v>
      </c>
      <c r="D27" s="20">
        <v>169.33500000000001</v>
      </c>
      <c r="E27" s="20">
        <v>83.13</v>
      </c>
      <c r="F27" s="20">
        <v>372.30599999999998</v>
      </c>
      <c r="G27" s="20">
        <v>172.38499999999999</v>
      </c>
      <c r="H27" s="20">
        <v>83.13</v>
      </c>
      <c r="I27" s="20">
        <v>730.79700000000003</v>
      </c>
      <c r="J27" s="20">
        <v>410.995</v>
      </c>
      <c r="K27" s="20">
        <v>138.58000000000001</v>
      </c>
      <c r="L27" s="20">
        <v>733.54600000000005</v>
      </c>
      <c r="M27" s="20">
        <v>414.90499999999997</v>
      </c>
      <c r="N27" s="20">
        <v>138.58000000000001</v>
      </c>
      <c r="O27" s="139">
        <f t="shared" si="0"/>
        <v>0</v>
      </c>
      <c r="P27" s="88" t="s">
        <v>32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B27" s="15" t="s">
        <v>32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J27" s="132" t="s">
        <v>32</v>
      </c>
      <c r="AK27" s="12">
        <v>0</v>
      </c>
      <c r="AL27" s="12">
        <v>0</v>
      </c>
      <c r="AM27" s="12">
        <v>38.46</v>
      </c>
      <c r="AN27" s="12">
        <v>0</v>
      </c>
      <c r="AO27" s="12">
        <v>0</v>
      </c>
      <c r="AP27" s="12">
        <v>87.46</v>
      </c>
    </row>
    <row r="28" spans="1:42" x14ac:dyDescent="0.25">
      <c r="A28" s="106">
        <v>21</v>
      </c>
      <c r="B28" s="86" t="s">
        <v>33</v>
      </c>
      <c r="C28" s="109">
        <v>98.949999999999974</v>
      </c>
      <c r="D28" s="109">
        <v>50.920000000000009</v>
      </c>
      <c r="E28" s="109">
        <v>19</v>
      </c>
      <c r="F28" s="109">
        <v>98.949999999999974</v>
      </c>
      <c r="G28" s="109">
        <v>50.920000000000009</v>
      </c>
      <c r="H28" s="109">
        <v>19</v>
      </c>
      <c r="I28" s="102">
        <v>854.27999999999986</v>
      </c>
      <c r="J28" s="102">
        <v>384.38</v>
      </c>
      <c r="K28" s="102">
        <v>125.25999999999999</v>
      </c>
      <c r="L28" s="102">
        <v>854.27999999999986</v>
      </c>
      <c r="M28" s="102">
        <v>384.38</v>
      </c>
      <c r="N28" s="102">
        <v>125.25999999999999</v>
      </c>
      <c r="O28" s="139">
        <f t="shared" si="0"/>
        <v>0</v>
      </c>
      <c r="P28" s="86" t="s">
        <v>33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B28" s="11" t="s">
        <v>33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J28" s="130" t="s">
        <v>33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</row>
    <row r="29" spans="1:42" x14ac:dyDescent="0.25">
      <c r="A29" s="13">
        <v>22</v>
      </c>
      <c r="B29" s="87" t="s">
        <v>34</v>
      </c>
      <c r="C29" s="127">
        <v>152.72999999999999</v>
      </c>
      <c r="D29" s="127" t="s">
        <v>215</v>
      </c>
      <c r="E29" s="127" t="s">
        <v>216</v>
      </c>
      <c r="F29" s="127">
        <v>152.41</v>
      </c>
      <c r="G29" s="127" t="s">
        <v>217</v>
      </c>
      <c r="H29" s="127" t="s">
        <v>216</v>
      </c>
      <c r="I29" s="127">
        <v>839.44</v>
      </c>
      <c r="J29" s="127">
        <v>441.28</v>
      </c>
      <c r="K29" s="127">
        <v>42.05</v>
      </c>
      <c r="L29" s="127">
        <v>838.95</v>
      </c>
      <c r="M29" s="127">
        <v>441.28</v>
      </c>
      <c r="N29" s="127">
        <v>42.05</v>
      </c>
      <c r="O29" s="139">
        <f t="shared" si="0"/>
        <v>0</v>
      </c>
      <c r="P29" s="86" t="s">
        <v>34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B29" s="11" t="s">
        <v>34</v>
      </c>
      <c r="AC29" s="13">
        <v>13.17</v>
      </c>
      <c r="AD29" s="13">
        <v>9.39</v>
      </c>
      <c r="AE29" s="13">
        <v>0</v>
      </c>
      <c r="AF29" s="13">
        <v>91.86</v>
      </c>
      <c r="AG29" s="13">
        <v>64.760000000000005</v>
      </c>
      <c r="AH29" s="13">
        <v>0</v>
      </c>
      <c r="AJ29" s="130" t="s">
        <v>34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</row>
    <row r="30" spans="1:42" x14ac:dyDescent="0.25">
      <c r="A30" s="106">
        <v>23</v>
      </c>
      <c r="B30" s="86" t="s">
        <v>35</v>
      </c>
      <c r="C30" s="12">
        <v>273.15499999999997</v>
      </c>
      <c r="D30" s="12">
        <v>93.787000000000006</v>
      </c>
      <c r="E30" s="12">
        <v>7.73</v>
      </c>
      <c r="F30" s="12">
        <v>270.73500000000001</v>
      </c>
      <c r="G30" s="12">
        <v>108.852</v>
      </c>
      <c r="H30" s="12">
        <v>7.73</v>
      </c>
      <c r="I30" s="12">
        <v>1592.829</v>
      </c>
      <c r="J30" s="12">
        <v>536.03800000000001</v>
      </c>
      <c r="K30" s="12">
        <v>67.87</v>
      </c>
      <c r="L30" s="12">
        <v>1625.1469999999999</v>
      </c>
      <c r="M30" s="12">
        <v>535.14700000000005</v>
      </c>
      <c r="N30" s="12">
        <v>67.87</v>
      </c>
      <c r="O30" s="139">
        <f t="shared" si="0"/>
        <v>0</v>
      </c>
      <c r="P30" s="86" t="s">
        <v>35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B30" s="11" t="s">
        <v>35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J30" s="130" t="s">
        <v>35</v>
      </c>
      <c r="AK30" s="12">
        <v>36.061999999999998</v>
      </c>
      <c r="AL30" s="12">
        <v>8.8539999999999992</v>
      </c>
      <c r="AM30" s="12">
        <v>6.47</v>
      </c>
      <c r="AN30" s="12">
        <v>248.08799999999999</v>
      </c>
      <c r="AO30" s="12">
        <v>62.536000000000001</v>
      </c>
      <c r="AP30" s="12">
        <v>26.78</v>
      </c>
    </row>
    <row r="31" spans="1:42" s="108" customFormat="1" x14ac:dyDescent="0.25">
      <c r="A31" s="13">
        <v>24</v>
      </c>
      <c r="B31" s="89" t="s">
        <v>36</v>
      </c>
      <c r="C31" s="92">
        <v>14.3</v>
      </c>
      <c r="D31" s="92">
        <v>24.94</v>
      </c>
      <c r="E31" s="92">
        <v>3.06</v>
      </c>
      <c r="F31" s="92">
        <v>14.3</v>
      </c>
      <c r="G31" s="92">
        <v>24.94</v>
      </c>
      <c r="H31" s="92">
        <v>3.06</v>
      </c>
      <c r="I31" s="92">
        <v>305.14999999999998</v>
      </c>
      <c r="J31" s="92">
        <v>259.73</v>
      </c>
      <c r="K31" s="92">
        <v>14.06</v>
      </c>
      <c r="L31" s="92">
        <v>423.24</v>
      </c>
      <c r="M31" s="92">
        <v>340.72</v>
      </c>
      <c r="N31" s="92">
        <v>14.61</v>
      </c>
      <c r="O31" s="139">
        <f t="shared" si="0"/>
        <v>-0.54999999999999893</v>
      </c>
      <c r="P31" s="89" t="s">
        <v>36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B31" s="35" t="s">
        <v>36</v>
      </c>
      <c r="AC31" s="13">
        <v>6.47</v>
      </c>
      <c r="AD31" s="13">
        <v>9.1999999999999993</v>
      </c>
      <c r="AE31" s="13">
        <v>0</v>
      </c>
      <c r="AF31" s="13">
        <v>118.09</v>
      </c>
      <c r="AG31" s="13">
        <v>80.989999999999995</v>
      </c>
      <c r="AH31" s="13">
        <v>0</v>
      </c>
      <c r="AJ31" s="133" t="s">
        <v>36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</row>
    <row r="32" spans="1:42" x14ac:dyDescent="0.25">
      <c r="A32" s="106">
        <v>25</v>
      </c>
      <c r="B32" s="85" t="s">
        <v>37</v>
      </c>
      <c r="C32" s="20">
        <v>62.719000000000001</v>
      </c>
      <c r="D32" s="20">
        <v>48.606999999999999</v>
      </c>
      <c r="E32" s="20">
        <v>8.7100000000000009</v>
      </c>
      <c r="F32" s="20">
        <v>58.984000000000002</v>
      </c>
      <c r="G32" s="20">
        <v>40.863</v>
      </c>
      <c r="H32" s="20">
        <v>5.56</v>
      </c>
      <c r="I32" s="20">
        <v>360.50700000000001</v>
      </c>
      <c r="J32" s="20">
        <v>284.86799999999999</v>
      </c>
      <c r="K32" s="20">
        <v>50.5</v>
      </c>
      <c r="L32" s="20">
        <v>351.35500000000002</v>
      </c>
      <c r="M32" s="20">
        <v>277.12400000000002</v>
      </c>
      <c r="N32" s="20">
        <v>51.45</v>
      </c>
      <c r="O32" s="139">
        <f t="shared" si="0"/>
        <v>-0.95000000000000284</v>
      </c>
      <c r="P32" s="85" t="s">
        <v>37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B32" s="10" t="s">
        <v>37</v>
      </c>
      <c r="AC32" s="13">
        <v>0</v>
      </c>
      <c r="AD32" s="13">
        <v>0</v>
      </c>
      <c r="AE32" s="13">
        <v>0</v>
      </c>
      <c r="AF32" s="13">
        <v>0.15</v>
      </c>
      <c r="AG32" s="13">
        <v>0</v>
      </c>
      <c r="AH32" s="13">
        <v>0</v>
      </c>
      <c r="AJ32" s="129" t="s">
        <v>37</v>
      </c>
      <c r="AK32" s="12">
        <v>6.077</v>
      </c>
      <c r="AL32" s="12">
        <v>9.0299999999999994</v>
      </c>
      <c r="AM32" s="12">
        <v>2.1</v>
      </c>
      <c r="AN32" s="12">
        <v>40.950000000000003</v>
      </c>
      <c r="AO32" s="12">
        <v>37.671999999999997</v>
      </c>
      <c r="AP32" s="12">
        <v>12.65</v>
      </c>
    </row>
    <row r="33" spans="1:42" x14ac:dyDescent="0.25">
      <c r="A33" s="13">
        <v>26</v>
      </c>
      <c r="B33" s="86" t="s">
        <v>38</v>
      </c>
      <c r="C33" s="91">
        <f>C46+C47</f>
        <v>0</v>
      </c>
      <c r="D33" s="91">
        <f t="shared" ref="D33:N33" si="1">D46+D47</f>
        <v>0</v>
      </c>
      <c r="E33" s="91">
        <f t="shared" si="1"/>
        <v>0.9</v>
      </c>
      <c r="F33" s="91">
        <f t="shared" si="1"/>
        <v>0</v>
      </c>
      <c r="G33" s="91">
        <f t="shared" si="1"/>
        <v>0</v>
      </c>
      <c r="H33" s="91">
        <f t="shared" si="1"/>
        <v>0.9</v>
      </c>
      <c r="I33" s="91">
        <f t="shared" si="1"/>
        <v>0</v>
      </c>
      <c r="J33" s="91">
        <f t="shared" si="1"/>
        <v>0</v>
      </c>
      <c r="K33" s="91">
        <f t="shared" si="1"/>
        <v>5.2</v>
      </c>
      <c r="L33" s="91">
        <f t="shared" si="1"/>
        <v>0</v>
      </c>
      <c r="M33" s="91">
        <f t="shared" si="1"/>
        <v>0</v>
      </c>
      <c r="N33" s="91">
        <f t="shared" si="1"/>
        <v>5.2</v>
      </c>
      <c r="O33" s="139">
        <f t="shared" si="0"/>
        <v>0</v>
      </c>
      <c r="P33" s="86" t="s">
        <v>38</v>
      </c>
      <c r="Q33" s="13">
        <f>Q46+Q47</f>
        <v>0</v>
      </c>
      <c r="R33" s="99">
        <f t="shared" ref="R33:Z33" si="2">R46+R47</f>
        <v>0</v>
      </c>
      <c r="S33" s="99">
        <f t="shared" si="2"/>
        <v>0</v>
      </c>
      <c r="T33" s="99">
        <f t="shared" si="2"/>
        <v>0</v>
      </c>
      <c r="U33" s="99">
        <f t="shared" si="2"/>
        <v>0</v>
      </c>
      <c r="V33" s="99">
        <f t="shared" si="2"/>
        <v>0</v>
      </c>
      <c r="W33" s="99">
        <f t="shared" si="2"/>
        <v>0</v>
      </c>
      <c r="X33" s="99">
        <f t="shared" si="2"/>
        <v>0</v>
      </c>
      <c r="Y33" s="99">
        <f t="shared" si="2"/>
        <v>0</v>
      </c>
      <c r="Z33" s="99">
        <f t="shared" si="2"/>
        <v>0</v>
      </c>
      <c r="AB33" s="11" t="s">
        <v>38</v>
      </c>
      <c r="AC33" s="13">
        <f>AC46+AC47</f>
        <v>0</v>
      </c>
      <c r="AD33" s="99">
        <f t="shared" ref="AD33:AH33" si="3">AD46+AD47</f>
        <v>0</v>
      </c>
      <c r="AE33" s="99">
        <f t="shared" si="3"/>
        <v>0</v>
      </c>
      <c r="AF33" s="99">
        <f t="shared" si="3"/>
        <v>0</v>
      </c>
      <c r="AG33" s="99">
        <f t="shared" si="3"/>
        <v>0</v>
      </c>
      <c r="AH33" s="99">
        <f t="shared" si="3"/>
        <v>0</v>
      </c>
      <c r="AJ33" s="130" t="s">
        <v>38</v>
      </c>
      <c r="AK33" s="12">
        <f>AK46+AK47</f>
        <v>0</v>
      </c>
      <c r="AL33" s="100">
        <f t="shared" ref="AL33:AP33" si="4">AL46+AL47</f>
        <v>0</v>
      </c>
      <c r="AM33" s="100">
        <f t="shared" si="4"/>
        <v>0</v>
      </c>
      <c r="AN33" s="100">
        <f t="shared" si="4"/>
        <v>0</v>
      </c>
      <c r="AO33" s="100">
        <f t="shared" si="4"/>
        <v>0</v>
      </c>
      <c r="AP33" s="100">
        <f t="shared" si="4"/>
        <v>0</v>
      </c>
    </row>
    <row r="34" spans="1:42" x14ac:dyDescent="0.25">
      <c r="A34" s="106">
        <v>27</v>
      </c>
      <c r="B34" s="86" t="s">
        <v>39</v>
      </c>
      <c r="C34" s="12">
        <f>C40+C41+C42+C43</f>
        <v>1.1599999999999999</v>
      </c>
      <c r="D34" s="12">
        <f t="shared" ref="D34:N34" si="5">D40+D41+D42+D43</f>
        <v>1.766</v>
      </c>
      <c r="E34" s="12">
        <f t="shared" si="5"/>
        <v>0</v>
      </c>
      <c r="F34" s="12">
        <f t="shared" si="5"/>
        <v>1.1599999999999999</v>
      </c>
      <c r="G34" s="12">
        <f t="shared" si="5"/>
        <v>1.756</v>
      </c>
      <c r="H34" s="12">
        <f t="shared" si="5"/>
        <v>0</v>
      </c>
      <c r="I34" s="12">
        <f t="shared" si="5"/>
        <v>4.6029999999999998</v>
      </c>
      <c r="J34" s="12">
        <f t="shared" si="5"/>
        <v>5.6909999999999998</v>
      </c>
      <c r="K34" s="12">
        <f t="shared" si="5"/>
        <v>0.17499999999999999</v>
      </c>
      <c r="L34" s="12">
        <f t="shared" si="5"/>
        <v>4.6029999999999998</v>
      </c>
      <c r="M34" s="12">
        <f t="shared" si="5"/>
        <v>5.681</v>
      </c>
      <c r="N34" s="12">
        <f t="shared" si="5"/>
        <v>0.17499999999999999</v>
      </c>
      <c r="O34" s="139">
        <f t="shared" si="0"/>
        <v>0</v>
      </c>
      <c r="P34" s="86" t="s">
        <v>39</v>
      </c>
      <c r="Q34" s="13">
        <f>Q40+Q41+Q42+Q43</f>
        <v>0.75</v>
      </c>
      <c r="R34" s="99">
        <f t="shared" ref="R34:Z34" si="6">R40+R41+R42+R43</f>
        <v>1.68</v>
      </c>
      <c r="S34" s="99">
        <f t="shared" si="6"/>
        <v>0.18</v>
      </c>
      <c r="T34" s="99">
        <f t="shared" si="6"/>
        <v>2</v>
      </c>
      <c r="U34" s="99">
        <f t="shared" si="6"/>
        <v>0</v>
      </c>
      <c r="V34" s="99">
        <f t="shared" si="6"/>
        <v>0.75</v>
      </c>
      <c r="W34" s="99">
        <f t="shared" si="6"/>
        <v>1.68</v>
      </c>
      <c r="X34" s="99">
        <f t="shared" si="6"/>
        <v>0.18</v>
      </c>
      <c r="Y34" s="99">
        <f t="shared" si="6"/>
        <v>2</v>
      </c>
      <c r="Z34" s="99">
        <f t="shared" si="6"/>
        <v>0</v>
      </c>
      <c r="AB34" s="11" t="s">
        <v>39</v>
      </c>
      <c r="AC34" s="13">
        <f>AC40+AC41+AC42+AC43</f>
        <v>0</v>
      </c>
      <c r="AD34" s="99">
        <f t="shared" ref="AD34:AH34" si="7">AD40+AD41+AD42+AD43</f>
        <v>0</v>
      </c>
      <c r="AE34" s="99">
        <f t="shared" si="7"/>
        <v>0</v>
      </c>
      <c r="AF34" s="99">
        <f t="shared" si="7"/>
        <v>3.43</v>
      </c>
      <c r="AG34" s="99">
        <f t="shared" si="7"/>
        <v>5.52</v>
      </c>
      <c r="AH34" s="99">
        <f t="shared" si="7"/>
        <v>0</v>
      </c>
      <c r="AJ34" s="130" t="s">
        <v>39</v>
      </c>
      <c r="AK34" s="12">
        <f>AK40+AK41+AK42+AK43</f>
        <v>15.3</v>
      </c>
      <c r="AL34" s="100">
        <f t="shared" ref="AL34:AP34" si="8">AL40+AL41+AL42+AL43</f>
        <v>17.068000000000001</v>
      </c>
      <c r="AM34" s="100">
        <f t="shared" si="8"/>
        <v>3.83</v>
      </c>
      <c r="AN34" s="100">
        <f t="shared" si="8"/>
        <v>38.135000000000005</v>
      </c>
      <c r="AO34" s="100">
        <f t="shared" si="8"/>
        <v>34.753</v>
      </c>
      <c r="AP34" s="100">
        <f t="shared" si="8"/>
        <v>5.97</v>
      </c>
    </row>
    <row r="35" spans="1:42" x14ac:dyDescent="0.25">
      <c r="A35" s="13">
        <v>28</v>
      </c>
      <c r="B35" s="85" t="s">
        <v>40</v>
      </c>
      <c r="C35" s="13">
        <v>0.1835</v>
      </c>
      <c r="D35" s="13">
        <v>0.38</v>
      </c>
      <c r="E35" s="13">
        <v>0</v>
      </c>
      <c r="F35" s="13">
        <v>0</v>
      </c>
      <c r="G35" s="13">
        <v>0.38</v>
      </c>
      <c r="H35" s="13">
        <v>0</v>
      </c>
      <c r="I35" s="56">
        <v>0.1835</v>
      </c>
      <c r="J35" s="56">
        <v>0.38</v>
      </c>
      <c r="K35" s="56">
        <v>0</v>
      </c>
      <c r="L35" s="36">
        <v>0</v>
      </c>
      <c r="M35" s="36">
        <v>0.38</v>
      </c>
      <c r="N35" s="36">
        <v>0</v>
      </c>
      <c r="O35" s="139">
        <f t="shared" si="0"/>
        <v>0</v>
      </c>
      <c r="P35" s="85" t="s">
        <v>40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B35" s="10" t="s">
        <v>40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J35" s="129" t="s">
        <v>40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</row>
    <row r="36" spans="1:42" x14ac:dyDescent="0.25">
      <c r="A36" s="13">
        <v>30</v>
      </c>
      <c r="B36" s="86" t="s">
        <v>42</v>
      </c>
      <c r="C36" s="100">
        <v>49.222999999999999</v>
      </c>
      <c r="D36" s="100">
        <v>14.016999999999999</v>
      </c>
      <c r="E36" s="100">
        <v>6.9949999999999992</v>
      </c>
      <c r="F36" s="100">
        <v>49.232999999999997</v>
      </c>
      <c r="G36" s="100">
        <v>14.016999999999999</v>
      </c>
      <c r="H36" s="100">
        <v>6.9949999999999992</v>
      </c>
      <c r="I36" s="100">
        <v>49.222999999999999</v>
      </c>
      <c r="J36" s="100">
        <v>15.157</v>
      </c>
      <c r="K36" s="100">
        <v>6.9950000000000001</v>
      </c>
      <c r="L36" s="100">
        <v>49.222999999999999</v>
      </c>
      <c r="M36" s="100">
        <v>15.157</v>
      </c>
      <c r="N36" s="100">
        <v>6.9950000000000001</v>
      </c>
      <c r="O36" s="139">
        <f t="shared" si="0"/>
        <v>0</v>
      </c>
      <c r="P36" s="86" t="s">
        <v>42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B36" s="11" t="s">
        <v>42</v>
      </c>
      <c r="AC36" s="13">
        <v>0</v>
      </c>
      <c r="AD36" s="99">
        <v>0</v>
      </c>
      <c r="AE36" s="99">
        <v>0</v>
      </c>
      <c r="AF36" s="99">
        <v>0</v>
      </c>
      <c r="AG36" s="99">
        <v>0</v>
      </c>
      <c r="AH36" s="13">
        <v>0</v>
      </c>
      <c r="AJ36" s="130" t="s">
        <v>42</v>
      </c>
      <c r="AK36" s="99">
        <v>0.379</v>
      </c>
      <c r="AL36" s="99">
        <v>0.214</v>
      </c>
      <c r="AM36" s="99">
        <v>0</v>
      </c>
      <c r="AN36" s="99">
        <v>0.379</v>
      </c>
      <c r="AO36" s="99">
        <v>0.214</v>
      </c>
      <c r="AP36" s="12">
        <v>0</v>
      </c>
    </row>
    <row r="37" spans="1:42" x14ac:dyDescent="0.25">
      <c r="A37" s="110"/>
      <c r="B37" s="94" t="s">
        <v>44</v>
      </c>
      <c r="C37" s="13">
        <f>SUM(C8:C36)</f>
        <v>3277.2205000000004</v>
      </c>
      <c r="D37" s="99">
        <f t="shared" ref="D37:N37" si="9">SUM(D8:D36)</f>
        <v>1732.7910000000004</v>
      </c>
      <c r="E37" s="99">
        <f t="shared" si="9"/>
        <v>643.33600000000001</v>
      </c>
      <c r="F37" s="99">
        <f t="shared" si="9"/>
        <v>3481.8049999999998</v>
      </c>
      <c r="G37" s="99">
        <f t="shared" si="9"/>
        <v>1761.6750000000004</v>
      </c>
      <c r="H37" s="99">
        <f t="shared" si="9"/>
        <v>678.19699999999978</v>
      </c>
      <c r="I37" s="99">
        <f t="shared" si="9"/>
        <v>18958.901500000004</v>
      </c>
      <c r="J37" s="99">
        <f t="shared" si="9"/>
        <v>8267.8269999999975</v>
      </c>
      <c r="K37" s="99">
        <f>SUM(K8:K36)</f>
        <v>2290.2059999999997</v>
      </c>
      <c r="L37" s="99">
        <f t="shared" si="9"/>
        <v>17816.706000000006</v>
      </c>
      <c r="M37" s="99">
        <f t="shared" si="9"/>
        <v>7715.1620000000003</v>
      </c>
      <c r="N37" s="99">
        <f t="shared" si="9"/>
        <v>2142.9029999999993</v>
      </c>
      <c r="O37" s="139">
        <f t="shared" si="0"/>
        <v>147.30300000000034</v>
      </c>
      <c r="P37" s="94" t="s">
        <v>44</v>
      </c>
      <c r="Q37" s="99">
        <f>SUM(Q8:Q36)</f>
        <v>13.943</v>
      </c>
      <c r="R37" s="99">
        <f t="shared" ref="R37:Z37" si="10">SUM(R8:R36)</f>
        <v>6.5570000000000004</v>
      </c>
      <c r="S37" s="99">
        <f t="shared" si="10"/>
        <v>0.18</v>
      </c>
      <c r="T37" s="99">
        <f t="shared" si="10"/>
        <v>18.37</v>
      </c>
      <c r="U37" s="99">
        <f t="shared" si="10"/>
        <v>6.4719999999999995</v>
      </c>
      <c r="V37" s="99">
        <f t="shared" si="10"/>
        <v>25.098000000000006</v>
      </c>
      <c r="W37" s="99">
        <f t="shared" si="10"/>
        <v>11.879</v>
      </c>
      <c r="X37" s="99">
        <f>SUM(X8:X36)</f>
        <v>2.8820000000000001</v>
      </c>
      <c r="Y37" s="99">
        <f t="shared" si="10"/>
        <v>33</v>
      </c>
      <c r="Z37" s="99">
        <f t="shared" si="10"/>
        <v>19</v>
      </c>
      <c r="AB37" s="110" t="s">
        <v>44</v>
      </c>
      <c r="AC37" s="99">
        <f>SUM(AC8:AC36)</f>
        <v>75.318000000000012</v>
      </c>
      <c r="AD37" s="99">
        <f t="shared" ref="AD37" si="11">SUM(AD8:AD36)</f>
        <v>74.126000000000005</v>
      </c>
      <c r="AE37" s="99">
        <f t="shared" ref="AE37" si="12">SUM(AE8:AE36)</f>
        <v>0.34</v>
      </c>
      <c r="AF37" s="99">
        <f t="shared" ref="AF37" si="13">SUM(AF8:AF36)</f>
        <v>350.47300000000001</v>
      </c>
      <c r="AG37" s="99">
        <f t="shared" ref="AG37" si="14">SUM(AG8:AG36)</f>
        <v>302.37200000000001</v>
      </c>
      <c r="AH37" s="99">
        <f t="shared" ref="AH37" si="15">SUM(AH8:AH36)</f>
        <v>0.43</v>
      </c>
      <c r="AJ37" s="134" t="s">
        <v>44</v>
      </c>
      <c r="AK37" s="99">
        <f t="shared" ref="AK37" si="16">SUM(AK8:AK36)</f>
        <v>269.69190000000003</v>
      </c>
      <c r="AL37" s="99">
        <f t="shared" ref="AL37" si="17">SUM(AL8:AL36)</f>
        <v>280.63349999999991</v>
      </c>
      <c r="AM37" s="99">
        <f t="shared" ref="AM37" si="18">SUM(AM8:AM36)</f>
        <v>118.06999999999998</v>
      </c>
      <c r="AN37" s="99">
        <f t="shared" ref="AN37" si="19">SUM(AN8:AN36)</f>
        <v>1578.1644999999999</v>
      </c>
      <c r="AO37" s="99">
        <f t="shared" ref="AO37" si="20">SUM(AO8:AO36)</f>
        <v>1001.8252</v>
      </c>
      <c r="AP37" s="99">
        <f t="shared" ref="AP37" si="21">SUM(AP8:AP36)</f>
        <v>300.67000000000007</v>
      </c>
    </row>
    <row r="38" spans="1:42" x14ac:dyDescent="0.25">
      <c r="I38" s="104"/>
      <c r="J38" s="104"/>
      <c r="K38" s="58">
        <f>SUM(I37:K37)</f>
        <v>29516.934499999999</v>
      </c>
      <c r="L38" s="104"/>
      <c r="M38" s="104"/>
      <c r="N38" s="58">
        <f>SUM(L37:N37)</f>
        <v>27674.771000000004</v>
      </c>
      <c r="X38" s="55">
        <f>SUM(V37:X37)</f>
        <v>39.859000000000002</v>
      </c>
      <c r="AH38" s="55">
        <f>SUM(AF37:AH37)</f>
        <v>653.27499999999998</v>
      </c>
      <c r="AJ38" s="37"/>
      <c r="AK38" s="37"/>
      <c r="AL38" s="37"/>
      <c r="AM38" s="37"/>
      <c r="AN38" s="37"/>
      <c r="AO38" s="37"/>
      <c r="AP38" s="97">
        <f>SUM(AN37:AP37)</f>
        <v>2880.6597000000002</v>
      </c>
    </row>
    <row r="39" spans="1:42" x14ac:dyDescent="0.25">
      <c r="B39" s="96" t="s">
        <v>165</v>
      </c>
      <c r="P39" s="96" t="s">
        <v>165</v>
      </c>
      <c r="AB39" s="96" t="s">
        <v>165</v>
      </c>
      <c r="AJ39" s="98" t="s">
        <v>165</v>
      </c>
      <c r="AK39" s="37"/>
      <c r="AL39" s="37"/>
      <c r="AM39" s="37"/>
      <c r="AN39" s="37"/>
      <c r="AO39" s="37"/>
      <c r="AP39" s="97">
        <f>SUM(X38+AH38+AP38)</f>
        <v>3573.7937000000002</v>
      </c>
    </row>
    <row r="40" spans="1:42" x14ac:dyDescent="0.25">
      <c r="B40" s="90" t="s">
        <v>74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P40" s="90" t="s">
        <v>74</v>
      </c>
      <c r="Q40" s="135">
        <v>0</v>
      </c>
      <c r="R40" s="135">
        <v>0</v>
      </c>
      <c r="S40" s="135">
        <v>0</v>
      </c>
      <c r="T40" s="135">
        <v>0</v>
      </c>
      <c r="U40" s="135">
        <v>0</v>
      </c>
      <c r="V40" s="135">
        <v>0</v>
      </c>
      <c r="W40" s="135">
        <v>0</v>
      </c>
      <c r="X40" s="135">
        <v>0</v>
      </c>
      <c r="Y40" s="135">
        <v>0</v>
      </c>
      <c r="Z40" s="135">
        <v>0</v>
      </c>
      <c r="AB40" s="50" t="s">
        <v>74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J40" s="103" t="s">
        <v>74</v>
      </c>
      <c r="AK40" s="13">
        <v>0</v>
      </c>
      <c r="AL40" s="99">
        <v>0</v>
      </c>
      <c r="AM40" s="99">
        <v>0</v>
      </c>
      <c r="AN40" s="99">
        <v>0</v>
      </c>
      <c r="AO40" s="99">
        <v>0</v>
      </c>
      <c r="AP40" s="99">
        <v>0</v>
      </c>
    </row>
    <row r="41" spans="1:42" x14ac:dyDescent="0.25">
      <c r="B41" s="90" t="s">
        <v>53</v>
      </c>
      <c r="C41" s="20">
        <v>0</v>
      </c>
      <c r="D41" s="20">
        <v>0.3</v>
      </c>
      <c r="E41" s="20">
        <v>0</v>
      </c>
      <c r="F41" s="92">
        <v>0</v>
      </c>
      <c r="G41" s="20">
        <v>0.28999999999999998</v>
      </c>
      <c r="H41" s="13">
        <v>0</v>
      </c>
      <c r="I41" s="13">
        <v>0.108</v>
      </c>
      <c r="J41" s="13">
        <v>1.78</v>
      </c>
      <c r="K41" s="13">
        <v>0</v>
      </c>
      <c r="L41" s="13">
        <v>0.108</v>
      </c>
      <c r="M41" s="13">
        <v>1.77</v>
      </c>
      <c r="N41" s="13">
        <v>0</v>
      </c>
      <c r="P41" s="90" t="s">
        <v>53</v>
      </c>
      <c r="Q41" s="20">
        <v>0</v>
      </c>
      <c r="R41" s="20">
        <v>0</v>
      </c>
      <c r="S41" s="20">
        <v>0.18</v>
      </c>
      <c r="T41" s="13">
        <v>0</v>
      </c>
      <c r="U41" s="13">
        <v>0</v>
      </c>
      <c r="V41" s="92">
        <v>0</v>
      </c>
      <c r="W41" s="92">
        <v>0</v>
      </c>
      <c r="X41" s="92">
        <v>0.18</v>
      </c>
      <c r="Y41" s="13">
        <v>0</v>
      </c>
      <c r="Z41" s="13">
        <v>0</v>
      </c>
      <c r="AB41" s="50" t="s">
        <v>53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J41" s="103" t="s">
        <v>53</v>
      </c>
      <c r="AK41" s="102">
        <v>0</v>
      </c>
      <c r="AL41" s="102">
        <v>0.80800000000000005</v>
      </c>
      <c r="AM41" s="102">
        <v>0</v>
      </c>
      <c r="AN41" s="102">
        <v>0.02</v>
      </c>
      <c r="AO41" s="102">
        <v>1.288</v>
      </c>
      <c r="AP41" s="102">
        <v>0</v>
      </c>
    </row>
    <row r="42" spans="1:42" x14ac:dyDescent="0.25">
      <c r="B42" s="90" t="s">
        <v>170</v>
      </c>
      <c r="C42" s="20">
        <v>1.1599999999999999</v>
      </c>
      <c r="D42" s="20">
        <v>1.466</v>
      </c>
      <c r="E42" s="20">
        <v>0</v>
      </c>
      <c r="F42" s="20">
        <v>1.1599999999999999</v>
      </c>
      <c r="G42" s="20">
        <v>1.466</v>
      </c>
      <c r="H42" s="20">
        <v>0</v>
      </c>
      <c r="I42" s="20">
        <v>4.4950000000000001</v>
      </c>
      <c r="J42" s="20">
        <v>3.911</v>
      </c>
      <c r="K42" s="20">
        <v>0.17499999999999999</v>
      </c>
      <c r="L42" s="20">
        <v>4.4950000000000001</v>
      </c>
      <c r="M42" s="20">
        <v>3.911</v>
      </c>
      <c r="N42" s="20">
        <v>0.17499999999999999</v>
      </c>
      <c r="P42" s="90" t="s">
        <v>170</v>
      </c>
      <c r="Q42" s="20">
        <v>0.75</v>
      </c>
      <c r="R42" s="20">
        <v>1.68</v>
      </c>
      <c r="S42" s="20">
        <v>0</v>
      </c>
      <c r="T42" s="92">
        <v>2</v>
      </c>
      <c r="U42" s="20">
        <v>0</v>
      </c>
      <c r="V42" s="20">
        <v>0.75</v>
      </c>
      <c r="W42" s="20">
        <v>1.68</v>
      </c>
      <c r="X42" s="20">
        <v>0</v>
      </c>
      <c r="Y42" s="92">
        <v>2</v>
      </c>
      <c r="Z42" s="20">
        <v>0</v>
      </c>
      <c r="AB42" s="50" t="s">
        <v>170</v>
      </c>
      <c r="AC42" s="13">
        <v>0</v>
      </c>
      <c r="AD42" s="13">
        <v>0</v>
      </c>
      <c r="AE42" s="13">
        <v>0</v>
      </c>
      <c r="AF42" s="20">
        <v>3.43</v>
      </c>
      <c r="AG42" s="20">
        <v>5.52</v>
      </c>
      <c r="AH42" s="20">
        <v>0</v>
      </c>
      <c r="AJ42" s="103" t="s">
        <v>170</v>
      </c>
      <c r="AK42" s="101">
        <v>15.3</v>
      </c>
      <c r="AL42" s="101">
        <v>16.260000000000002</v>
      </c>
      <c r="AM42" s="101">
        <v>3.83</v>
      </c>
      <c r="AN42" s="101">
        <v>38.115000000000002</v>
      </c>
      <c r="AO42" s="101">
        <v>33.465000000000003</v>
      </c>
      <c r="AP42" s="101">
        <v>5.97</v>
      </c>
    </row>
    <row r="43" spans="1:42" ht="15.75" customHeight="1" x14ac:dyDescent="0.25">
      <c r="B43" s="90" t="s">
        <v>169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P43" s="90" t="s">
        <v>169</v>
      </c>
      <c r="Q43" s="13"/>
      <c r="R43" s="13"/>
      <c r="S43" s="13"/>
      <c r="T43" s="13"/>
      <c r="U43" s="13"/>
      <c r="V43" s="13"/>
      <c r="W43" s="13"/>
      <c r="X43" s="13"/>
      <c r="Y43" s="13"/>
      <c r="Z43" s="13"/>
      <c r="AB43" s="50" t="s">
        <v>169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J43" s="103" t="s">
        <v>169</v>
      </c>
      <c r="AK43" s="99">
        <v>0</v>
      </c>
      <c r="AL43" s="99">
        <v>0</v>
      </c>
      <c r="AM43" s="99">
        <v>0</v>
      </c>
      <c r="AN43" s="99">
        <v>0</v>
      </c>
      <c r="AO43" s="99">
        <v>0</v>
      </c>
      <c r="AP43" s="99">
        <v>0</v>
      </c>
    </row>
    <row r="44" spans="1:42" ht="15.75" customHeight="1" x14ac:dyDescent="0.25">
      <c r="B44" s="111"/>
      <c r="P44" s="111"/>
      <c r="AB44" s="111"/>
      <c r="AJ44" s="111"/>
    </row>
    <row r="45" spans="1:42" ht="15.75" customHeight="1" x14ac:dyDescent="0.25">
      <c r="B45" s="96" t="s">
        <v>166</v>
      </c>
      <c r="P45" s="96" t="s">
        <v>166</v>
      </c>
      <c r="AB45" s="96" t="s">
        <v>166</v>
      </c>
      <c r="AJ45" s="96" t="s">
        <v>166</v>
      </c>
    </row>
    <row r="46" spans="1:42" ht="15.75" customHeight="1" x14ac:dyDescent="0.25">
      <c r="B46" s="48" t="s">
        <v>167</v>
      </c>
      <c r="C46" s="13">
        <v>0</v>
      </c>
      <c r="D46" s="13">
        <v>0</v>
      </c>
      <c r="E46" s="13">
        <v>0.9</v>
      </c>
      <c r="F46" s="13">
        <v>0</v>
      </c>
      <c r="G46" s="13">
        <v>0</v>
      </c>
      <c r="H46" s="13">
        <v>0.9</v>
      </c>
      <c r="I46" s="13">
        <v>0</v>
      </c>
      <c r="J46" s="13">
        <v>0</v>
      </c>
      <c r="K46" s="13">
        <v>5.2</v>
      </c>
      <c r="L46" s="13">
        <v>0</v>
      </c>
      <c r="M46" s="13">
        <v>0</v>
      </c>
      <c r="N46" s="13">
        <v>5.2</v>
      </c>
      <c r="P46" s="48" t="s">
        <v>167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B46" s="48" t="s">
        <v>167</v>
      </c>
      <c r="AC46" s="13">
        <v>0</v>
      </c>
      <c r="AD46" s="13">
        <v>0</v>
      </c>
      <c r="AE46" s="13">
        <v>0</v>
      </c>
      <c r="AF46" s="3">
        <v>0</v>
      </c>
      <c r="AG46" s="3">
        <v>0</v>
      </c>
      <c r="AH46" s="3">
        <v>0</v>
      </c>
      <c r="AJ46" s="48" t="s">
        <v>167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</row>
    <row r="47" spans="1:42" ht="15.75" customHeight="1" x14ac:dyDescent="0.25">
      <c r="B47" s="48" t="s">
        <v>168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P47" s="48" t="s">
        <v>168</v>
      </c>
      <c r="Q47" s="135">
        <v>0</v>
      </c>
      <c r="R47" s="135">
        <v>0</v>
      </c>
      <c r="S47" s="135">
        <v>0</v>
      </c>
      <c r="T47" s="135">
        <v>0</v>
      </c>
      <c r="U47" s="135">
        <v>0</v>
      </c>
      <c r="V47" s="135">
        <v>0</v>
      </c>
      <c r="W47" s="135">
        <v>0</v>
      </c>
      <c r="X47" s="135">
        <v>0</v>
      </c>
      <c r="Y47" s="135">
        <v>0</v>
      </c>
      <c r="Z47" s="135">
        <v>0</v>
      </c>
      <c r="AB47" s="48" t="s">
        <v>168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J47" s="48" t="s">
        <v>168</v>
      </c>
      <c r="AK47" s="99">
        <v>0</v>
      </c>
      <c r="AL47" s="99">
        <v>0</v>
      </c>
      <c r="AM47" s="99">
        <v>0</v>
      </c>
      <c r="AN47" s="99">
        <v>0</v>
      </c>
      <c r="AO47" s="99">
        <v>0</v>
      </c>
      <c r="AP47" s="99">
        <v>0</v>
      </c>
    </row>
    <row r="50" spans="2:14" ht="15.75" customHeight="1" x14ac:dyDescent="0.25">
      <c r="B50" s="120"/>
      <c r="C50" s="140"/>
      <c r="D50" s="140"/>
      <c r="E50" s="140"/>
      <c r="F50" s="140"/>
      <c r="G50" s="140"/>
      <c r="H50" s="140"/>
      <c r="I50" s="141"/>
      <c r="J50" s="141"/>
      <c r="K50" s="141"/>
      <c r="L50" s="142"/>
      <c r="M50" s="142"/>
      <c r="N50" s="142"/>
    </row>
    <row r="51" spans="2:14" ht="15.75" customHeight="1" x14ac:dyDescent="0.25">
      <c r="B51" s="120"/>
      <c r="C51" s="140"/>
      <c r="D51" s="140"/>
      <c r="E51" s="140"/>
      <c r="F51" s="140"/>
      <c r="G51" s="140"/>
      <c r="H51" s="140"/>
      <c r="I51" s="141"/>
      <c r="J51" s="141"/>
      <c r="K51" s="141"/>
      <c r="L51" s="142"/>
      <c r="M51" s="142"/>
      <c r="N51" s="142"/>
    </row>
    <row r="52" spans="2:14" ht="15.75" customHeight="1" x14ac:dyDescent="0.25">
      <c r="B52" s="120"/>
      <c r="C52" s="140"/>
      <c r="D52" s="142" t="s">
        <v>171</v>
      </c>
      <c r="E52" s="143" t="s">
        <v>13</v>
      </c>
      <c r="F52" s="143" t="s">
        <v>13</v>
      </c>
      <c r="G52"/>
      <c r="H52"/>
      <c r="I52"/>
      <c r="J52"/>
      <c r="K52"/>
      <c r="L52"/>
      <c r="M52" s="142"/>
      <c r="N52" s="142"/>
    </row>
    <row r="53" spans="2:14" ht="15.75" customHeight="1" x14ac:dyDescent="0.25">
      <c r="B53" s="120"/>
      <c r="C53" s="140"/>
      <c r="D53" s="142"/>
      <c r="E53" s="143" t="s">
        <v>14</v>
      </c>
      <c r="F53" s="143" t="s">
        <v>14</v>
      </c>
      <c r="G53"/>
      <c r="H53"/>
      <c r="I53"/>
      <c r="J53"/>
      <c r="K53"/>
      <c r="L53"/>
      <c r="M53" s="142"/>
      <c r="N53" s="142"/>
    </row>
    <row r="54" spans="2:14" ht="15.75" customHeight="1" x14ac:dyDescent="0.25">
      <c r="B54" s="120"/>
      <c r="C54" s="140"/>
      <c r="D54" s="142"/>
      <c r="E54" s="143" t="s">
        <v>15</v>
      </c>
      <c r="F54" s="143" t="s">
        <v>15</v>
      </c>
      <c r="G54"/>
      <c r="H54"/>
      <c r="I54"/>
      <c r="J54"/>
      <c r="K54"/>
      <c r="L54"/>
      <c r="M54" s="142"/>
      <c r="N54" s="142"/>
    </row>
    <row r="55" spans="2:14" ht="15.75" customHeight="1" x14ac:dyDescent="0.25">
      <c r="B55" s="120"/>
      <c r="C55" s="140"/>
      <c r="D55" s="142"/>
      <c r="E55" s="143" t="s">
        <v>16</v>
      </c>
      <c r="F55" s="143" t="s">
        <v>16</v>
      </c>
      <c r="G55"/>
      <c r="H55"/>
      <c r="I55"/>
      <c r="J55"/>
      <c r="K55"/>
      <c r="L55"/>
      <c r="M55" s="142"/>
      <c r="N55" s="142"/>
    </row>
    <row r="56" spans="2:14" ht="15.75" customHeight="1" x14ac:dyDescent="0.25">
      <c r="B56" s="120"/>
      <c r="C56" s="141"/>
      <c r="D56" s="142"/>
      <c r="E56" s="143" t="s">
        <v>17</v>
      </c>
      <c r="F56" s="143" t="s">
        <v>17</v>
      </c>
      <c r="G56"/>
      <c r="H56"/>
      <c r="I56"/>
      <c r="J56"/>
      <c r="K56"/>
      <c r="L56"/>
      <c r="M56" s="142"/>
      <c r="N56" s="142"/>
    </row>
    <row r="57" spans="2:14" ht="15.75" customHeight="1" x14ac:dyDescent="0.25">
      <c r="B57" s="120"/>
      <c r="C57" s="141"/>
      <c r="D57" s="142"/>
      <c r="E57" s="143" t="s">
        <v>18</v>
      </c>
      <c r="F57" s="143" t="s">
        <v>18</v>
      </c>
      <c r="G57"/>
      <c r="H57"/>
      <c r="I57"/>
      <c r="J57"/>
      <c r="K57"/>
      <c r="L57"/>
      <c r="M57" s="142"/>
      <c r="N57" s="142"/>
    </row>
    <row r="58" spans="2:14" ht="15.75" customHeight="1" x14ac:dyDescent="0.25">
      <c r="B58" s="120"/>
      <c r="C58" s="141"/>
      <c r="D58" s="142"/>
      <c r="E58" s="193" t="s">
        <v>19</v>
      </c>
      <c r="F58" s="193" t="s">
        <v>19</v>
      </c>
      <c r="G58"/>
      <c r="H58"/>
      <c r="I58"/>
      <c r="J58"/>
      <c r="K58"/>
      <c r="L58"/>
      <c r="M58" s="142"/>
      <c r="N58" s="142"/>
    </row>
    <row r="59" spans="2:14" ht="15.75" customHeight="1" x14ac:dyDescent="0.25">
      <c r="B59" s="120"/>
      <c r="C59" s="141"/>
      <c r="D59" s="142"/>
      <c r="E59" s="193" t="s">
        <v>20</v>
      </c>
      <c r="F59" s="193" t="s">
        <v>20</v>
      </c>
      <c r="G59"/>
      <c r="H59"/>
      <c r="I59"/>
      <c r="J59"/>
      <c r="K59"/>
      <c r="L59"/>
      <c r="M59" s="142"/>
      <c r="N59" s="142"/>
    </row>
    <row r="60" spans="2:14" ht="15.75" customHeight="1" x14ac:dyDescent="0.25">
      <c r="B60" s="120"/>
      <c r="C60" s="141"/>
      <c r="D60" s="142"/>
      <c r="E60" s="193" t="s">
        <v>21</v>
      </c>
      <c r="F60" s="193" t="s">
        <v>21</v>
      </c>
      <c r="G60"/>
      <c r="H60"/>
      <c r="I60"/>
      <c r="J60"/>
      <c r="K60"/>
      <c r="L60"/>
      <c r="M60" s="142"/>
      <c r="N60" s="142"/>
    </row>
    <row r="61" spans="2:14" ht="15.75" customHeight="1" x14ac:dyDescent="0.25">
      <c r="B61" s="120"/>
      <c r="C61" s="141"/>
      <c r="D61" s="142"/>
      <c r="E61" s="193" t="s">
        <v>22</v>
      </c>
      <c r="F61" s="193" t="s">
        <v>22</v>
      </c>
      <c r="G61"/>
      <c r="H61"/>
      <c r="I61"/>
      <c r="J61"/>
      <c r="K61"/>
      <c r="L61"/>
      <c r="M61" s="142"/>
      <c r="N61" s="142"/>
    </row>
    <row r="62" spans="2:14" ht="15.75" customHeight="1" x14ac:dyDescent="0.25">
      <c r="B62" s="120"/>
      <c r="C62" s="141"/>
      <c r="D62" s="142"/>
      <c r="E62" s="193" t="s">
        <v>23</v>
      </c>
      <c r="F62" s="193" t="s">
        <v>23</v>
      </c>
      <c r="G62"/>
      <c r="H62"/>
      <c r="I62"/>
      <c r="J62"/>
      <c r="K62"/>
      <c r="L62"/>
      <c r="M62" s="142"/>
      <c r="N62" s="142"/>
    </row>
    <row r="63" spans="2:14" ht="15.75" customHeight="1" x14ac:dyDescent="0.25">
      <c r="B63" s="120"/>
      <c r="C63" s="141"/>
      <c r="D63" s="142"/>
      <c r="E63" s="193" t="s">
        <v>24</v>
      </c>
      <c r="F63" s="193" t="s">
        <v>24</v>
      </c>
      <c r="G63"/>
      <c r="H63"/>
      <c r="I63"/>
      <c r="J63"/>
      <c r="K63"/>
      <c r="L63"/>
      <c r="M63" s="142"/>
      <c r="N63" s="142"/>
    </row>
    <row r="64" spans="2:14" ht="15.75" customHeight="1" x14ac:dyDescent="0.25">
      <c r="C64" s="142"/>
      <c r="D64" s="142"/>
      <c r="E64" s="193" t="s">
        <v>25</v>
      </c>
      <c r="F64" s="193" t="s">
        <v>25</v>
      </c>
      <c r="G64"/>
      <c r="H64"/>
      <c r="I64"/>
      <c r="J64"/>
      <c r="K64"/>
      <c r="L64"/>
      <c r="M64" s="142"/>
      <c r="N64" s="142"/>
    </row>
    <row r="65" spans="3:14" ht="15.75" customHeight="1" x14ac:dyDescent="0.25">
      <c r="C65" s="142"/>
      <c r="D65" s="142"/>
      <c r="E65" s="193" t="s">
        <v>26</v>
      </c>
      <c r="F65" s="193" t="s">
        <v>26</v>
      </c>
      <c r="G65"/>
      <c r="H65"/>
      <c r="I65"/>
      <c r="J65"/>
      <c r="K65"/>
      <c r="L65"/>
      <c r="M65" s="142"/>
      <c r="N65" s="142"/>
    </row>
    <row r="66" spans="3:14" ht="15.75" customHeight="1" x14ac:dyDescent="0.25">
      <c r="C66" s="142"/>
      <c r="D66" s="142"/>
      <c r="E66" s="193" t="s">
        <v>27</v>
      </c>
      <c r="F66" s="193" t="s">
        <v>27</v>
      </c>
      <c r="G66"/>
      <c r="H66"/>
      <c r="I66"/>
      <c r="J66"/>
      <c r="K66"/>
      <c r="L66"/>
      <c r="M66" s="142"/>
      <c r="N66" s="142"/>
    </row>
    <row r="67" spans="3:14" ht="15.75" customHeight="1" x14ac:dyDescent="0.25">
      <c r="C67" s="142"/>
      <c r="D67" s="142"/>
      <c r="E67" s="193" t="s">
        <v>28</v>
      </c>
      <c r="F67" s="193" t="s">
        <v>28</v>
      </c>
      <c r="G67"/>
      <c r="H67"/>
      <c r="I67"/>
      <c r="J67"/>
      <c r="K67"/>
      <c r="L67"/>
      <c r="M67" s="142"/>
      <c r="N67" s="142"/>
    </row>
    <row r="68" spans="3:14" ht="15.75" customHeight="1" x14ac:dyDescent="0.25">
      <c r="C68" s="142"/>
      <c r="D68" s="142"/>
      <c r="E68" s="193" t="s">
        <v>29</v>
      </c>
      <c r="F68" s="193" t="s">
        <v>29</v>
      </c>
      <c r="G68"/>
      <c r="H68"/>
      <c r="I68"/>
      <c r="J68"/>
      <c r="K68"/>
      <c r="L68"/>
      <c r="M68" s="142"/>
      <c r="N68" s="142"/>
    </row>
    <row r="69" spans="3:14" ht="15.75" customHeight="1" x14ac:dyDescent="0.25">
      <c r="C69" s="142"/>
      <c r="D69" s="142"/>
      <c r="E69" s="193" t="s">
        <v>30</v>
      </c>
      <c r="F69" s="193" t="s">
        <v>30</v>
      </c>
      <c r="G69"/>
      <c r="H69"/>
      <c r="I69"/>
      <c r="J69"/>
      <c r="K69"/>
      <c r="L69"/>
      <c r="M69" s="142"/>
      <c r="N69" s="142"/>
    </row>
    <row r="70" spans="3:14" ht="15.75" customHeight="1" x14ac:dyDescent="0.25">
      <c r="C70" s="142"/>
      <c r="D70" s="142"/>
      <c r="E70" s="193" t="s">
        <v>31</v>
      </c>
      <c r="F70" s="193" t="s">
        <v>31</v>
      </c>
      <c r="G70"/>
      <c r="H70"/>
      <c r="I70"/>
      <c r="J70"/>
      <c r="K70"/>
      <c r="L70"/>
      <c r="M70" s="142"/>
      <c r="N70" s="142"/>
    </row>
    <row r="71" spans="3:14" ht="15.75" customHeight="1" x14ac:dyDescent="0.25">
      <c r="C71" s="142"/>
      <c r="D71" s="142"/>
      <c r="E71" s="193" t="s">
        <v>32</v>
      </c>
      <c r="F71" s="193" t="s">
        <v>32</v>
      </c>
      <c r="G71"/>
      <c r="H71"/>
      <c r="I71"/>
      <c r="J71"/>
      <c r="K71"/>
      <c r="L71"/>
      <c r="M71" s="142"/>
      <c r="N71" s="142"/>
    </row>
    <row r="72" spans="3:14" ht="15.75" customHeight="1" x14ac:dyDescent="0.25">
      <c r="C72" s="142"/>
      <c r="D72" s="142"/>
      <c r="E72" s="193" t="s">
        <v>33</v>
      </c>
      <c r="F72" s="193" t="s">
        <v>33</v>
      </c>
      <c r="G72"/>
      <c r="H72"/>
      <c r="I72"/>
      <c r="J72"/>
      <c r="K72"/>
      <c r="L72"/>
      <c r="M72" s="142"/>
      <c r="N72" s="142"/>
    </row>
    <row r="73" spans="3:14" ht="15.75" customHeight="1" x14ac:dyDescent="0.25">
      <c r="C73" s="142"/>
      <c r="D73" s="142"/>
      <c r="E73" s="193" t="s">
        <v>34</v>
      </c>
      <c r="F73" s="193" t="s">
        <v>34</v>
      </c>
      <c r="G73"/>
      <c r="H73"/>
      <c r="I73"/>
      <c r="J73"/>
      <c r="K73"/>
      <c r="L73"/>
      <c r="M73" s="142"/>
      <c r="N73" s="142"/>
    </row>
    <row r="74" spans="3:14" ht="15.75" customHeight="1" x14ac:dyDescent="0.25">
      <c r="C74" s="142"/>
      <c r="D74" s="142"/>
      <c r="E74" s="193" t="s">
        <v>35</v>
      </c>
      <c r="F74" s="193" t="s">
        <v>35</v>
      </c>
      <c r="G74"/>
      <c r="H74"/>
      <c r="I74"/>
      <c r="J74"/>
      <c r="K74"/>
      <c r="L74"/>
      <c r="M74" s="142"/>
      <c r="N74" s="142"/>
    </row>
    <row r="75" spans="3:14" ht="15.75" customHeight="1" x14ac:dyDescent="0.25">
      <c r="C75" s="142"/>
      <c r="D75" s="142"/>
      <c r="E75" s="193" t="s">
        <v>36</v>
      </c>
      <c r="F75" s="193" t="s">
        <v>36</v>
      </c>
      <c r="G75"/>
      <c r="H75"/>
      <c r="I75"/>
      <c r="J75"/>
      <c r="K75"/>
      <c r="L75"/>
      <c r="M75" s="142"/>
      <c r="N75" s="142"/>
    </row>
    <row r="76" spans="3:14" ht="15.75" customHeight="1" x14ac:dyDescent="0.25">
      <c r="C76" s="142"/>
      <c r="D76" s="142"/>
      <c r="E76" s="193" t="s">
        <v>37</v>
      </c>
      <c r="F76" s="193" t="s">
        <v>37</v>
      </c>
      <c r="G76"/>
      <c r="H76"/>
      <c r="I76"/>
      <c r="J76"/>
      <c r="K76"/>
      <c r="L76"/>
      <c r="M76" s="142"/>
      <c r="N76" s="142"/>
    </row>
    <row r="77" spans="3:14" ht="15.75" customHeight="1" x14ac:dyDescent="0.25">
      <c r="C77" s="142"/>
      <c r="D77" s="142"/>
      <c r="E77" s="193" t="s">
        <v>38</v>
      </c>
      <c r="F77" s="193" t="s">
        <v>38</v>
      </c>
      <c r="G77"/>
      <c r="H77"/>
      <c r="I77"/>
      <c r="J77"/>
      <c r="K77"/>
      <c r="L77"/>
      <c r="M77" s="142"/>
      <c r="N77" s="142"/>
    </row>
    <row r="78" spans="3:14" ht="15.75" customHeight="1" x14ac:dyDescent="0.25">
      <c r="C78" s="142"/>
      <c r="D78" s="142"/>
      <c r="E78" s="193" t="s">
        <v>39</v>
      </c>
      <c r="F78" s="193" t="s">
        <v>39</v>
      </c>
      <c r="G78"/>
      <c r="H78"/>
      <c r="I78"/>
      <c r="J78"/>
      <c r="K78"/>
      <c r="L78"/>
      <c r="M78" s="142"/>
      <c r="N78" s="142"/>
    </row>
    <row r="79" spans="3:14" ht="15.75" customHeight="1" x14ac:dyDescent="0.25">
      <c r="C79" s="142"/>
      <c r="D79" s="142"/>
      <c r="E79" s="193" t="s">
        <v>40</v>
      </c>
      <c r="F79" s="193" t="s">
        <v>40</v>
      </c>
      <c r="G79"/>
      <c r="H79"/>
      <c r="I79"/>
      <c r="J79"/>
      <c r="K79"/>
      <c r="L79"/>
      <c r="M79" s="142"/>
      <c r="N79" s="142"/>
    </row>
    <row r="80" spans="3:14" ht="15.75" customHeight="1" x14ac:dyDescent="0.25">
      <c r="C80" s="142"/>
      <c r="D80" s="142"/>
      <c r="E80" s="193" t="s">
        <v>42</v>
      </c>
      <c r="F80" s="193" t="s">
        <v>42</v>
      </c>
      <c r="G80"/>
      <c r="H80"/>
      <c r="I80"/>
      <c r="J80"/>
      <c r="K80"/>
      <c r="L80"/>
      <c r="M80" s="142"/>
      <c r="N80" s="142"/>
    </row>
    <row r="81" spans="3:26" ht="15.75" customHeight="1" x14ac:dyDescent="0.25">
      <c r="C81" s="142"/>
      <c r="D81" s="142"/>
      <c r="E81" s="143"/>
      <c r="F81" s="143"/>
      <c r="G81" s="143"/>
      <c r="H81" s="143"/>
      <c r="I81" s="143"/>
      <c r="J81" s="143"/>
      <c r="K81" s="143"/>
      <c r="L81" s="143"/>
      <c r="M81" s="142"/>
      <c r="N81" s="142"/>
    </row>
    <row r="82" spans="3:26" ht="15.75" customHeight="1" x14ac:dyDescent="0.25"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V82" s="175" t="s">
        <v>13</v>
      </c>
      <c r="W82" s="176" t="s">
        <v>13</v>
      </c>
      <c r="X82" s="118">
        <f t="shared" ref="X82:Z91" si="22">L8-I8</f>
        <v>11.713999999999942</v>
      </c>
      <c r="Y82" s="118">
        <f t="shared" si="22"/>
        <v>13.40300000000002</v>
      </c>
      <c r="Z82" s="118">
        <f t="shared" si="22"/>
        <v>14.650000000000006</v>
      </c>
    </row>
    <row r="83" spans="3:26" ht="15.75" customHeight="1" x14ac:dyDescent="0.25">
      <c r="C83" s="142"/>
      <c r="D83" s="142"/>
      <c r="E83" s="142"/>
      <c r="F83" s="142"/>
      <c r="G83" s="142"/>
      <c r="H83" s="142"/>
      <c r="I83" s="142"/>
      <c r="J83" s="142"/>
      <c r="K83" s="142" t="s">
        <v>172</v>
      </c>
      <c r="L83" s="142"/>
      <c r="M83" s="142"/>
      <c r="N83" s="142"/>
      <c r="V83" s="170" t="s">
        <v>14</v>
      </c>
      <c r="W83" s="171" t="s">
        <v>14</v>
      </c>
      <c r="X83" s="118">
        <f t="shared" si="22"/>
        <v>11.171999999999969</v>
      </c>
      <c r="Y83" s="118">
        <f t="shared" si="22"/>
        <v>34.72999999999999</v>
      </c>
      <c r="Z83" s="118">
        <f t="shared" si="22"/>
        <v>0.71000000000000085</v>
      </c>
    </row>
    <row r="84" spans="3:26" ht="15.75" customHeight="1" x14ac:dyDescent="0.25"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V84" s="170" t="s">
        <v>15</v>
      </c>
      <c r="W84" s="171" t="s">
        <v>15</v>
      </c>
      <c r="X84" s="118">
        <f t="shared" si="22"/>
        <v>-1278.915</v>
      </c>
      <c r="Y84" s="118">
        <f t="shared" si="22"/>
        <v>-735.96899999999994</v>
      </c>
      <c r="Z84" s="118">
        <f t="shared" si="22"/>
        <v>-173.70500000000001</v>
      </c>
    </row>
    <row r="85" spans="3:26" ht="15.75" customHeight="1" x14ac:dyDescent="0.25">
      <c r="V85" s="170" t="s">
        <v>16</v>
      </c>
      <c r="W85" s="171" t="s">
        <v>16</v>
      </c>
      <c r="X85" s="118">
        <f>L35-I35</f>
        <v>-0.1835</v>
      </c>
      <c r="Y85" s="118">
        <f>M35-J35</f>
        <v>0</v>
      </c>
      <c r="Z85" s="118">
        <f>N35-K35</f>
        <v>0</v>
      </c>
    </row>
    <row r="86" spans="3:26" ht="15.75" customHeight="1" x14ac:dyDescent="0.25">
      <c r="V86" s="170" t="s">
        <v>17</v>
      </c>
      <c r="W86" s="171" t="s">
        <v>17</v>
      </c>
      <c r="X86" s="118">
        <f t="shared" si="22"/>
        <v>0.30999999999994543</v>
      </c>
      <c r="Y86" s="118">
        <f t="shared" si="22"/>
        <v>6.9000000000000341</v>
      </c>
      <c r="Z86" s="118">
        <f t="shared" si="22"/>
        <v>0.5</v>
      </c>
    </row>
    <row r="87" spans="3:26" ht="15.75" customHeight="1" x14ac:dyDescent="0.25">
      <c r="V87" s="170" t="s">
        <v>18</v>
      </c>
      <c r="W87" s="171" t="s">
        <v>18</v>
      </c>
      <c r="X87" s="118">
        <f t="shared" si="22"/>
        <v>-29.949999999999989</v>
      </c>
      <c r="Y87" s="118">
        <f t="shared" si="22"/>
        <v>-91.670000000000016</v>
      </c>
      <c r="Z87" s="118">
        <f t="shared" si="22"/>
        <v>-26.001999999999995</v>
      </c>
    </row>
    <row r="88" spans="3:26" ht="15.75" customHeight="1" x14ac:dyDescent="0.25">
      <c r="V88" s="170" t="s">
        <v>19</v>
      </c>
      <c r="W88" s="171" t="s">
        <v>19</v>
      </c>
      <c r="X88" s="118">
        <f>L14-I14</f>
        <v>25.629999999999995</v>
      </c>
      <c r="Y88" s="118">
        <f>M14-J14</f>
        <v>37.199999999999989</v>
      </c>
      <c r="Z88" s="118">
        <f>N14-K14</f>
        <v>21.199999999999989</v>
      </c>
    </row>
    <row r="89" spans="3:26" ht="15.75" customHeight="1" x14ac:dyDescent="0.25">
      <c r="V89" s="170" t="s">
        <v>20</v>
      </c>
      <c r="W89" s="171" t="s">
        <v>20</v>
      </c>
      <c r="X89" s="118">
        <f t="shared" si="22"/>
        <v>-9.7199999999999989</v>
      </c>
      <c r="Y89" s="118">
        <f t="shared" si="22"/>
        <v>-0.35000000000000009</v>
      </c>
      <c r="Z89" s="118">
        <f t="shared" si="22"/>
        <v>0</v>
      </c>
    </row>
    <row r="90" spans="3:26" ht="15.75" customHeight="1" x14ac:dyDescent="0.25">
      <c r="V90" s="170" t="s">
        <v>21</v>
      </c>
      <c r="W90" s="171" t="s">
        <v>21</v>
      </c>
      <c r="X90" s="118">
        <f t="shared" si="22"/>
        <v>46.599999999999909</v>
      </c>
      <c r="Y90" s="118">
        <f t="shared" si="22"/>
        <v>-5.1000000000000227</v>
      </c>
      <c r="Z90" s="118">
        <f t="shared" si="22"/>
        <v>-4.0900000000000034</v>
      </c>
    </row>
    <row r="91" spans="3:26" ht="15.75" customHeight="1" x14ac:dyDescent="0.25">
      <c r="V91" s="170" t="s">
        <v>22</v>
      </c>
      <c r="W91" s="171" t="s">
        <v>22</v>
      </c>
      <c r="X91" s="118">
        <f t="shared" si="22"/>
        <v>21.319000000000017</v>
      </c>
      <c r="Y91" s="118">
        <f t="shared" si="22"/>
        <v>7.9759999999999991</v>
      </c>
      <c r="Z91" s="118">
        <f t="shared" si="22"/>
        <v>0.39000000000000057</v>
      </c>
    </row>
    <row r="92" spans="3:26" ht="15.75" customHeight="1" x14ac:dyDescent="0.25">
      <c r="V92" s="170" t="s">
        <v>23</v>
      </c>
      <c r="W92" s="171" t="s">
        <v>23</v>
      </c>
      <c r="X92" s="118">
        <f>133.6-134.2</f>
        <v>-0.59999999999999432</v>
      </c>
      <c r="Y92" s="118">
        <f>44.2-45.8</f>
        <v>-1.5999999999999943</v>
      </c>
      <c r="Z92" s="118">
        <f>26.69-27.35</f>
        <v>-0.66000000000000014</v>
      </c>
    </row>
    <row r="93" spans="3:26" ht="15.75" customHeight="1" x14ac:dyDescent="0.25">
      <c r="V93" s="170" t="s">
        <v>24</v>
      </c>
      <c r="W93" s="171" t="s">
        <v>24</v>
      </c>
      <c r="X93" s="118">
        <f t="shared" ref="X93:Z106" si="23">L19-I19</f>
        <v>-152.0630000000001</v>
      </c>
      <c r="Y93" s="118">
        <f t="shared" si="23"/>
        <v>38.745000000000005</v>
      </c>
      <c r="Z93" s="118">
        <f t="shared" si="23"/>
        <v>0.67399999999997817</v>
      </c>
    </row>
    <row r="94" spans="3:26" ht="15.75" customHeight="1" x14ac:dyDescent="0.25">
      <c r="V94" s="170" t="s">
        <v>25</v>
      </c>
      <c r="W94" s="171" t="s">
        <v>25</v>
      </c>
      <c r="X94" s="118">
        <f t="shared" si="23"/>
        <v>-0.54499999999995907</v>
      </c>
      <c r="Y94" s="118">
        <f t="shared" si="23"/>
        <v>-7.3299999999999983</v>
      </c>
      <c r="Z94" s="118">
        <f t="shared" si="23"/>
        <v>9.4399999999999977</v>
      </c>
    </row>
    <row r="95" spans="3:26" ht="15.75" customHeight="1" x14ac:dyDescent="0.25">
      <c r="V95" s="170" t="s">
        <v>26</v>
      </c>
      <c r="W95" s="171" t="s">
        <v>26</v>
      </c>
      <c r="X95" s="118">
        <f t="shared" si="23"/>
        <v>0</v>
      </c>
      <c r="Y95" s="118">
        <f t="shared" si="23"/>
        <v>0</v>
      </c>
      <c r="Z95" s="118">
        <f t="shared" si="23"/>
        <v>0</v>
      </c>
    </row>
    <row r="96" spans="3:26" ht="15.75" customHeight="1" x14ac:dyDescent="0.25">
      <c r="V96" s="170" t="s">
        <v>27</v>
      </c>
      <c r="W96" s="171" t="s">
        <v>27</v>
      </c>
      <c r="X96" s="118">
        <f t="shared" si="23"/>
        <v>112.36899999999957</v>
      </c>
      <c r="Y96" s="118">
        <f t="shared" si="23"/>
        <v>76.285000000000082</v>
      </c>
      <c r="Z96" s="118">
        <f t="shared" si="23"/>
        <v>0</v>
      </c>
    </row>
    <row r="97" spans="20:26" ht="15.75" customHeight="1" x14ac:dyDescent="0.25">
      <c r="V97" s="170" t="s">
        <v>28</v>
      </c>
      <c r="W97" s="171" t="s">
        <v>28</v>
      </c>
      <c r="X97" s="118">
        <f t="shared" si="23"/>
        <v>-16.060000000000002</v>
      </c>
      <c r="Y97" s="118">
        <f t="shared" si="23"/>
        <v>-14.519999999999982</v>
      </c>
      <c r="Z97" s="118">
        <f t="shared" si="23"/>
        <v>0</v>
      </c>
    </row>
    <row r="98" spans="20:26" ht="15.75" customHeight="1" x14ac:dyDescent="0.25">
      <c r="V98" s="170" t="s">
        <v>29</v>
      </c>
      <c r="W98" s="171" t="s">
        <v>29</v>
      </c>
      <c r="X98" s="118">
        <f t="shared" si="23"/>
        <v>-28.11099999999999</v>
      </c>
      <c r="Y98" s="118">
        <f t="shared" si="23"/>
        <v>10.78000000000003</v>
      </c>
      <c r="Z98" s="118">
        <f t="shared" si="23"/>
        <v>7.4300000000000033</v>
      </c>
    </row>
    <row r="99" spans="20:26" ht="15.75" customHeight="1" x14ac:dyDescent="0.25">
      <c r="V99" s="170" t="s">
        <v>30</v>
      </c>
      <c r="W99" s="171" t="s">
        <v>30</v>
      </c>
      <c r="X99" s="118">
        <f t="shared" si="23"/>
        <v>0</v>
      </c>
      <c r="Y99" s="118">
        <f t="shared" si="23"/>
        <v>0</v>
      </c>
      <c r="Z99" s="118">
        <f t="shared" si="23"/>
        <v>0</v>
      </c>
    </row>
    <row r="100" spans="20:26" ht="15.75" customHeight="1" x14ac:dyDescent="0.25">
      <c r="V100" s="170" t="s">
        <v>31</v>
      </c>
      <c r="W100" s="171" t="s">
        <v>31</v>
      </c>
      <c r="X100" s="118">
        <f t="shared" si="23"/>
        <v>0</v>
      </c>
      <c r="Y100" s="118">
        <f t="shared" si="23"/>
        <v>0</v>
      </c>
      <c r="Z100" s="118">
        <f t="shared" si="23"/>
        <v>0</v>
      </c>
    </row>
    <row r="101" spans="20:26" ht="15.75" customHeight="1" x14ac:dyDescent="0.25">
      <c r="V101" s="170" t="s">
        <v>32</v>
      </c>
      <c r="W101" s="171" t="s">
        <v>32</v>
      </c>
      <c r="X101" s="118">
        <f t="shared" si="23"/>
        <v>2.7490000000000236</v>
      </c>
      <c r="Y101" s="118">
        <f t="shared" si="23"/>
        <v>3.9099999999999682</v>
      </c>
      <c r="Z101" s="118">
        <f t="shared" si="23"/>
        <v>0</v>
      </c>
    </row>
    <row r="102" spans="20:26" ht="15.75" customHeight="1" x14ac:dyDescent="0.25">
      <c r="V102" s="170" t="s">
        <v>33</v>
      </c>
      <c r="W102" s="171" t="s">
        <v>33</v>
      </c>
      <c r="X102" s="118">
        <f t="shared" si="23"/>
        <v>0</v>
      </c>
      <c r="Y102" s="118">
        <f t="shared" si="23"/>
        <v>0</v>
      </c>
      <c r="Z102" s="118">
        <f t="shared" si="23"/>
        <v>0</v>
      </c>
    </row>
    <row r="103" spans="20:26" ht="15.75" customHeight="1" x14ac:dyDescent="0.25">
      <c r="V103" s="170" t="s">
        <v>34</v>
      </c>
      <c r="W103" s="171" t="s">
        <v>34</v>
      </c>
      <c r="X103" s="118">
        <f t="shared" si="23"/>
        <v>-0.49000000000000909</v>
      </c>
      <c r="Y103" s="118">
        <f t="shared" si="23"/>
        <v>0</v>
      </c>
      <c r="Z103" s="118">
        <f t="shared" si="23"/>
        <v>0</v>
      </c>
    </row>
    <row r="104" spans="20:26" ht="15.75" customHeight="1" x14ac:dyDescent="0.25">
      <c r="V104" s="170" t="s">
        <v>35</v>
      </c>
      <c r="W104" s="171" t="s">
        <v>35</v>
      </c>
      <c r="X104" s="118">
        <f>L30-I30</f>
        <v>32.317999999999984</v>
      </c>
      <c r="Y104" s="118">
        <f>M30-J30</f>
        <v>-0.89099999999996271</v>
      </c>
      <c r="Z104" s="118">
        <f>N30-K30</f>
        <v>0</v>
      </c>
    </row>
    <row r="105" spans="20:26" ht="15.75" customHeight="1" x14ac:dyDescent="0.25">
      <c r="V105" s="170" t="s">
        <v>36</v>
      </c>
      <c r="W105" s="171" t="s">
        <v>36</v>
      </c>
      <c r="X105" s="118">
        <f t="shared" si="23"/>
        <v>118.09000000000003</v>
      </c>
      <c r="Y105" s="118">
        <f t="shared" si="23"/>
        <v>80.990000000000009</v>
      </c>
      <c r="Z105" s="118">
        <f t="shared" si="23"/>
        <v>0.54999999999999893</v>
      </c>
    </row>
    <row r="106" spans="20:26" ht="15.75" customHeight="1" x14ac:dyDescent="0.25">
      <c r="V106" s="170" t="s">
        <v>37</v>
      </c>
      <c r="W106" s="171" t="s">
        <v>37</v>
      </c>
      <c r="X106" s="118">
        <f>160.4-161.4</f>
        <v>-1</v>
      </c>
      <c r="Y106" s="118">
        <f>121.05-121.14</f>
        <v>-9.0000000000003411E-2</v>
      </c>
      <c r="Z106" s="118">
        <f t="shared" si="23"/>
        <v>0.95000000000000284</v>
      </c>
    </row>
    <row r="107" spans="20:26" ht="15.75" customHeight="1" x14ac:dyDescent="0.25">
      <c r="V107" s="170" t="s">
        <v>38</v>
      </c>
      <c r="W107" s="171" t="s">
        <v>38</v>
      </c>
      <c r="X107" s="118">
        <f>L34-I34</f>
        <v>0</v>
      </c>
      <c r="Y107" s="118">
        <f>M34-J34</f>
        <v>-9.9999999999997868E-3</v>
      </c>
      <c r="Z107" s="118">
        <f>N34-K34</f>
        <v>0</v>
      </c>
    </row>
    <row r="108" spans="20:26" ht="15.75" customHeight="1" x14ac:dyDescent="0.25">
      <c r="V108" s="170" t="s">
        <v>39</v>
      </c>
      <c r="W108" s="171" t="s">
        <v>39</v>
      </c>
      <c r="X108" s="118" t="e">
        <f>#REF!-#REF!</f>
        <v>#REF!</v>
      </c>
      <c r="Y108" s="118" t="e">
        <f>#REF!-#REF!</f>
        <v>#REF!</v>
      </c>
      <c r="Z108" s="118" t="e">
        <f>#REF!-#REF!</f>
        <v>#REF!</v>
      </c>
    </row>
    <row r="109" spans="20:26" ht="15.75" customHeight="1" x14ac:dyDescent="0.25">
      <c r="V109" s="170" t="s">
        <v>40</v>
      </c>
      <c r="W109" s="171" t="s">
        <v>40</v>
      </c>
      <c r="X109" s="118" t="e">
        <f>#REF!-#REF!</f>
        <v>#REF!</v>
      </c>
      <c r="Y109" s="118" t="e">
        <f>#REF!-#REF!</f>
        <v>#REF!</v>
      </c>
      <c r="Z109" s="118" t="e">
        <f>#REF!-#REF!</f>
        <v>#REF!</v>
      </c>
    </row>
    <row r="110" spans="20:26" ht="15.75" customHeight="1" x14ac:dyDescent="0.25">
      <c r="V110" s="170" t="s">
        <v>42</v>
      </c>
      <c r="W110" s="171" t="s">
        <v>42</v>
      </c>
      <c r="X110" s="118">
        <f t="shared" ref="X110:Z111" si="24">L36-I36</f>
        <v>0</v>
      </c>
      <c r="Y110" s="118">
        <f t="shared" si="24"/>
        <v>0</v>
      </c>
      <c r="Z110" s="118">
        <f t="shared" si="24"/>
        <v>0</v>
      </c>
    </row>
    <row r="111" spans="20:26" ht="15.75" customHeight="1" x14ac:dyDescent="0.25">
      <c r="X111" s="118">
        <f t="shared" si="24"/>
        <v>-1142.195499999998</v>
      </c>
      <c r="Y111" s="118">
        <f t="shared" si="24"/>
        <v>-552.66499999999724</v>
      </c>
      <c r="Z111" s="118">
        <f t="shared" si="24"/>
        <v>-147.30300000000034</v>
      </c>
    </row>
    <row r="112" spans="20:26" ht="15.75" customHeight="1" x14ac:dyDescent="0.25">
      <c r="T112" s="104"/>
      <c r="V112" s="168"/>
      <c r="W112" s="169"/>
    </row>
  </sheetData>
  <mergeCells count="84">
    <mergeCell ref="I5:K6"/>
    <mergeCell ref="Q5:S6"/>
    <mergeCell ref="A4:A7"/>
    <mergeCell ref="B4:B7"/>
    <mergeCell ref="C4:H4"/>
    <mergeCell ref="C5:E6"/>
    <mergeCell ref="F5:H6"/>
    <mergeCell ref="A3:N3"/>
    <mergeCell ref="P3:Z3"/>
    <mergeCell ref="AB3:AH3"/>
    <mergeCell ref="AJ3:AP3"/>
    <mergeCell ref="I4:N4"/>
    <mergeCell ref="P4:P7"/>
    <mergeCell ref="T4:T6"/>
    <mergeCell ref="U4:U6"/>
    <mergeCell ref="V4:X4"/>
    <mergeCell ref="Y4:Y6"/>
    <mergeCell ref="Z4:Z6"/>
    <mergeCell ref="AB4:AB7"/>
    <mergeCell ref="AC4:AE4"/>
    <mergeCell ref="AF4:AH4"/>
    <mergeCell ref="AJ4:AJ7"/>
    <mergeCell ref="AK4:AM4"/>
    <mergeCell ref="AN4:AP4"/>
    <mergeCell ref="L5:N6"/>
    <mergeCell ref="V5:X6"/>
    <mergeCell ref="AC5:AE6"/>
    <mergeCell ref="AF5:AH6"/>
    <mergeCell ref="AK5:AM6"/>
    <mergeCell ref="AN5:AP6"/>
    <mergeCell ref="Q4:S4"/>
    <mergeCell ref="E58:F58"/>
    <mergeCell ref="V88:W88"/>
    <mergeCell ref="E59:F59"/>
    <mergeCell ref="V89:W89"/>
    <mergeCell ref="E60:F60"/>
    <mergeCell ref="V82:W82"/>
    <mergeCell ref="V83:W83"/>
    <mergeCell ref="V84:W84"/>
    <mergeCell ref="V85:W85"/>
    <mergeCell ref="V86:W86"/>
    <mergeCell ref="E61:F61"/>
    <mergeCell ref="E62:F62"/>
    <mergeCell ref="V92:W92"/>
    <mergeCell ref="E63:F63"/>
    <mergeCell ref="V87:W87"/>
    <mergeCell ref="E64:F64"/>
    <mergeCell ref="E65:F65"/>
    <mergeCell ref="V95:W95"/>
    <mergeCell ref="E66:F66"/>
    <mergeCell ref="V90:W90"/>
    <mergeCell ref="E67:F67"/>
    <mergeCell ref="V91:W91"/>
    <mergeCell ref="E68:F68"/>
    <mergeCell ref="V98:W98"/>
    <mergeCell ref="E69:F69"/>
    <mergeCell ref="V93:W93"/>
    <mergeCell ref="E70:F70"/>
    <mergeCell ref="V94:W94"/>
    <mergeCell ref="E71:F71"/>
    <mergeCell ref="V101:W101"/>
    <mergeCell ref="E72:F72"/>
    <mergeCell ref="V96:W96"/>
    <mergeCell ref="E73:F73"/>
    <mergeCell ref="V97:W97"/>
    <mergeCell ref="E74:F74"/>
    <mergeCell ref="V104:W104"/>
    <mergeCell ref="E75:F75"/>
    <mergeCell ref="V99:W99"/>
    <mergeCell ref="E76:F76"/>
    <mergeCell ref="V100:W100"/>
    <mergeCell ref="E77:F77"/>
    <mergeCell ref="V107:W107"/>
    <mergeCell ref="E78:F78"/>
    <mergeCell ref="V102:W102"/>
    <mergeCell ref="V103:W103"/>
    <mergeCell ref="V112:W112"/>
    <mergeCell ref="V108:W108"/>
    <mergeCell ref="E79:F79"/>
    <mergeCell ref="V109:W109"/>
    <mergeCell ref="E80:F80"/>
    <mergeCell ref="V110:W110"/>
    <mergeCell ref="V105:W105"/>
    <mergeCell ref="V106:W106"/>
  </mergeCells>
  <conditionalFormatting sqref="X82:Z111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80:N81">
    <cfRule type="colorScale" priority="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25" right="0.25" top="0.75" bottom="0.75" header="0.3" footer="0.3"/>
  <pageSetup paperSize="9" scale="1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6</vt:i4>
      </vt:variant>
    </vt:vector>
  </HeadingPairs>
  <TitlesOfParts>
    <vt:vector size="6" baseType="lpstr">
      <vt:lpstr>Січень</vt:lpstr>
      <vt:lpstr>Лютий</vt:lpstr>
      <vt:lpstr>Березень Ікв</vt:lpstr>
      <vt:lpstr>Квітень</vt:lpstr>
      <vt:lpstr>Травень</vt:lpstr>
      <vt:lpstr>Червень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Unlimit</dc:creator>
  <cp:lastModifiedBy>Мазуренко В'ячеслав Миколайович</cp:lastModifiedBy>
  <cp:lastPrinted>2021-08-11T08:37:41Z</cp:lastPrinted>
  <dcterms:created xsi:type="dcterms:W3CDTF">2015-06-05T18:19:34Z</dcterms:created>
  <dcterms:modified xsi:type="dcterms:W3CDTF">2021-08-11T10:11:24Z</dcterms:modified>
</cp:coreProperties>
</file>